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oBCyP6HhbboVxmp9uE61HfMa3XCodYe3fxrneJT4FFHGPDFM10wpAuvgel2wEiFx/rpsY/ckB2tfBomk2/dGEw==" workbookSaltValue="+g5Y0DVK9ptUphF6r4EH/g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<sst xmlns="http://schemas.openxmlformats.org/spreadsheetml/2006/main" xmlns:r="http://schemas.openxmlformats.org/officeDocument/2006/relationships" count="115" uniqueCount="115">
  <si>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人口（人）</t>
    <rPh sb="0" eb="2">
      <t>ジンコウ</t>
    </rPh>
    <rPh sb="3" eb="4">
      <t>ヒト</t>
    </rPh>
    <phoneticPr fontId="1"/>
  </si>
  <si>
    <t>経営比較分析表（令和4年度決算）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</si>
  <si>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</si>
  <si>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</si>
  <si>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</si>
  <si>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</si>
  <si>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</si>
  <si>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</si>
  <si>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</si>
  <si>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</si>
  <si>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</si>
  <si>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</si>
  <si>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</si>
  <si>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　収入については、一般会計からの繰入金の割合が多いため、これを改善すべく使用料水準を見直し、単価改定を行うことにより適正な使用料となるよう取り組みます。</t>
    <rPh sb="20" eb="22">
      <t>ワリアイ</t>
    </rPh>
    <rPh sb="23" eb="24">
      <t>オオ</t>
    </rPh>
    <rPh sb="36" eb="39">
      <t>シヨウリョウ</t>
    </rPh>
    <phoneticPr fontId="1"/>
  </si>
  <si>
    <t>⑤経費回収率(％)</t>
  </si>
  <si>
    <t>類似団体区分</t>
    <rPh sb="4" eb="6">
      <t>クブン</t>
    </rPh>
    <phoneticPr fontId="1"/>
  </si>
  <si>
    <t>令和4年度全国平均</t>
    <rPh sb="0" eb="2">
      <t>レイワ</t>
    </rPh>
    <rPh sb="3" eb="5">
      <t>ネンド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</si>
  <si>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</si>
  <si>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</si>
  <si>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</si>
  <si>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</si>
  <si>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</si>
  <si>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</si>
  <si>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</si>
  <si>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</si>
  <si>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</si>
  <si>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</si>
  <si>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</si>
  <si>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</si>
  <si>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</si>
  <si>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</si>
  <si>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</si>
  <si>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</si>
  <si>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</si>
  <si>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</si>
  <si>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</si>
  <si>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</si>
  <si>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</si>
  <si>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</si>
  <si>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</si>
  <si>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</si>
  <si>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</si>
  <si>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</si>
  <si>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</si>
  <si>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</si>
  <si>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</si>
  <si>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</si>
  <si>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</si>
  <si>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</si>
  <si>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</si>
  <si>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</si>
  <si>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</si>
  <si>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</si>
  <si>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</si>
  <si>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</si>
  <si>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</si>
  <si>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</si>
  <si>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</si>
  <si>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</si>
  <si>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</si>
  <si>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</si>
  <si>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</si>
  <si>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</si>
  <si>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</si>
  <si>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</si>
  <si>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</si>
  <si>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</si>
  <si>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</si>
  <si>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</si>
  <si>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</si>
  <si>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</si>
  <si>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</si>
  <si>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</si>
  <si>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</si>
  <si>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</si>
  <si>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</si>
  <si>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</si>
  <si>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</si>
  <si>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</si>
  <si>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</si>
  <si>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</si>
  <si>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</si>
  <si>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</si>
  <si>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</si>
  <si>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</si>
  <si>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</si>
  <si>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</si>
  <si>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</si>
  <si>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</si>
  <si>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</si>
  <si>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</si>
  <si>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</si>
  <si>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</si>
  <si>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</si>
  <si>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</si>
  <si>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</si>
  <si>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秋田県　北秋田市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</si>
  <si>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</si>
  <si>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</si>
  <si>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</si>
  <si>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</si>
  <si>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</si>
  <si>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</si>
  <si>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</si>
  <si>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</si>
  <si>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</si>
  <si>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</si>
  <si>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</si>
  <si>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</si>
  <si>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</si>
  <si>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</si>
  <si>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</si>
  <si>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</si>
  <si>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有形固定資産減価償却率は、整備開始が平成14年度と、まだ耐用年数を迎えていないため、浄化槽の更新事業を開始しておりません。</t>
  </si>
  <si>
    <t>　経常収支比率は、経常収益よりも経常費用が多くなっています。また、使用料収入よりも一般会計繰入金の割合が多い状況です。
　累積欠損金比率は、欠損金の処理を行っていないため、純損失がそのまま累積しています。
　流動比率は前年度末時点で当座預金がマイナスであったため、当年度の出資金で修正いたしました。建設改良のために発行した企業債が大部分を占め、償還額に対し使用料収入等では賄えておらず、使用料改定等による収入を確保する経営が必要です。
　経費回収率は、使用料で回収すべき経費を使用料で賄えていない状況です。収入の確保や費用削減等に一層取り組みます。
　汚水処理原価は前年度とやや同じ金額で推移しています。
　施設利用率は、地域の高齢化、人口減少等により、世帯人数に対し設置浄化槽が大きいことが表れています。
　水洗化率は昨年と同数値となりました。</t>
    <rPh sb="33" eb="36">
      <t>シヨウリョウ</t>
    </rPh>
    <rPh sb="49" eb="51">
      <t>ワリアイ</t>
    </rPh>
    <rPh sb="52" eb="53">
      <t>オオ</t>
    </rPh>
    <rPh sb="70" eb="73">
      <t>ケッソンキン</t>
    </rPh>
    <rPh sb="74" eb="76">
      <t>ショリ</t>
    </rPh>
    <rPh sb="77" eb="78">
      <t>オコナ</t>
    </rPh>
    <rPh sb="86" eb="89">
      <t>ジュ</t>
    </rPh>
    <rPh sb="94" eb="96">
      <t>ルイセキ</t>
    </rPh>
    <rPh sb="109" eb="112">
      <t>ゼンネンド</t>
    </rPh>
    <rPh sb="112" eb="113">
      <t>マツ</t>
    </rPh>
    <rPh sb="113" eb="115">
      <t>ジテン</t>
    </rPh>
    <rPh sb="116" eb="118">
      <t>トウザ</t>
    </rPh>
    <rPh sb="118" eb="120">
      <t>ヨキン</t>
    </rPh>
    <rPh sb="132" eb="135">
      <t>トウネンド</t>
    </rPh>
    <rPh sb="136" eb="139">
      <t>シュッシキン</t>
    </rPh>
    <rPh sb="140" eb="142">
      <t>シュウセイ</t>
    </rPh>
    <rPh sb="172" eb="175">
      <t>ショウ</t>
    </rPh>
    <rPh sb="176" eb="177">
      <t>タイ</t>
    </rPh>
    <rPh sb="178" eb="181">
      <t>シヨウリョウ</t>
    </rPh>
    <rPh sb="193" eb="196">
      <t>シヨウリョウ</t>
    </rPh>
    <rPh sb="196" eb="198">
      <t>カイテイ</t>
    </rPh>
    <rPh sb="226" eb="229">
      <t>シヨウリョウ</t>
    </rPh>
    <rPh sb="238" eb="241">
      <t>シヨウリョウ</t>
    </rPh>
    <rPh sb="283" eb="286">
      <t>ゼンネンド</t>
    </rPh>
    <rPh sb="289" eb="290">
      <t>オナ</t>
    </rPh>
    <rPh sb="291" eb="293">
      <t>キンガク</t>
    </rPh>
    <rPh sb="294" eb="296">
      <t>スイイ</t>
    </rPh>
    <rPh sb="355" eb="358">
      <t>スイセンカ</t>
    </rPh>
    <rPh sb="358" eb="359">
      <t>リツ</t>
    </rPh>
    <rPh sb="360" eb="362">
      <t>サクネン</t>
    </rPh>
    <rPh sb="363" eb="364">
      <t>ドウ</t>
    </rPh>
    <rPh sb="364" eb="366">
      <t>スウチ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</si>
</sst>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53.67</c:v>
                </c:pt>
                <c:pt idx="3">
                  <c:v>60.78</c:v>
                </c:pt>
                <c:pt idx="4">
                  <c:v>61.5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99.03</c:v>
                </c:pt>
                <c:pt idx="3">
                  <c:v>100.41</c:v>
                </c:pt>
                <c:pt idx="4">
                  <c:v>100.17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6.74</c:v>
                </c:pt>
                <c:pt idx="3">
                  <c:v>13.47</c:v>
                </c:pt>
                <c:pt idx="4">
                  <c:v>20.21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15.74</c:v>
                </c:pt>
                <c:pt idx="3">
                  <c:v>21.02</c:v>
                </c:pt>
                <c:pt idx="4">
                  <c:v>24.31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182.05</c:v>
                </c:pt>
                <c:pt idx="3">
                  <c:v>270.89</c:v>
                </c:pt>
                <c:pt idx="4">
                  <c:v>406.48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74.239999999999995</c:v>
                </c:pt>
                <c:pt idx="3">
                  <c:v>83.92</c:v>
                </c:pt>
                <c:pt idx="4">
                  <c:v>89.31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5.1100000000000003</c:v>
                </c:pt>
                <c:pt idx="3">
                  <c:v>-57.69</c:v>
                </c:pt>
                <c:pt idx="4">
                  <c:v>75.33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100.47</c:v>
                </c:pt>
                <c:pt idx="3">
                  <c:v>122.71</c:v>
                </c:pt>
                <c:pt idx="4">
                  <c:v>138.19999999999999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35.44</c:v>
                </c:pt>
                <c:pt idx="3">
                  <c:v>42.4</c:v>
                </c:pt>
                <c:pt idx="4">
                  <c:v>43.07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587.91</c:v>
                </c:pt>
                <c:pt idx="3">
                  <c:v>516.24</c:v>
                </c:pt>
                <c:pt idx="4">
                  <c:v>525.51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【100.42】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【82.66】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【140.15】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【307.39】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【84.27】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【294.83】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【57.03】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【22.91】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80" zoomScaleNormal="80" workbookViewId="0">
      <selection activeCell="BL66" sqref="BL66:BZ82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秋田県　北秋田市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6</v>
      </c>
      <c r="C7" s="5"/>
      <c r="D7" s="5"/>
      <c r="E7" s="5"/>
      <c r="F7" s="5"/>
      <c r="G7" s="5"/>
      <c r="H7" s="5"/>
      <c r="I7" s="5" t="s">
        <v>12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4</v>
      </c>
      <c r="AE7" s="5"/>
      <c r="AF7" s="5"/>
      <c r="AG7" s="5"/>
      <c r="AH7" s="5"/>
      <c r="AI7" s="5"/>
      <c r="AJ7" s="5"/>
      <c r="AK7" s="3"/>
      <c r="AL7" s="5" t="s">
        <v>0</v>
      </c>
      <c r="AM7" s="5"/>
      <c r="AN7" s="5"/>
      <c r="AO7" s="5"/>
      <c r="AP7" s="5"/>
      <c r="AQ7" s="5"/>
      <c r="AR7" s="5"/>
      <c r="AS7" s="5"/>
      <c r="AT7" s="5" t="s">
        <v>10</v>
      </c>
      <c r="AU7" s="5"/>
      <c r="AV7" s="5"/>
      <c r="AW7" s="5"/>
      <c r="AX7" s="5"/>
      <c r="AY7" s="5"/>
      <c r="AZ7" s="5"/>
      <c r="BA7" s="5"/>
      <c r="BB7" s="5" t="s">
        <v>17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18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特定地域生活排水処理</v>
      </c>
      <c r="Q8" s="6"/>
      <c r="R8" s="6"/>
      <c r="S8" s="6"/>
      <c r="T8" s="6"/>
      <c r="U8" s="6"/>
      <c r="V8" s="6"/>
      <c r="W8" s="6" t="str">
        <f>データ!L6</f>
        <v>K2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29339</v>
      </c>
      <c r="AM8" s="21"/>
      <c r="AN8" s="21"/>
      <c r="AO8" s="21"/>
      <c r="AP8" s="21"/>
      <c r="AQ8" s="21"/>
      <c r="AR8" s="21"/>
      <c r="AS8" s="21"/>
      <c r="AT8" s="7">
        <f>データ!T6</f>
        <v>1152.76</v>
      </c>
      <c r="AU8" s="7"/>
      <c r="AV8" s="7"/>
      <c r="AW8" s="7"/>
      <c r="AX8" s="7"/>
      <c r="AY8" s="7"/>
      <c r="AZ8" s="7"/>
      <c r="BA8" s="7"/>
      <c r="BB8" s="7">
        <f>データ!U6</f>
        <v>25.45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11</v>
      </c>
      <c r="BM8" s="37"/>
      <c r="BN8" s="44" t="s">
        <v>20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23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26</v>
      </c>
      <c r="X9" s="5"/>
      <c r="Y9" s="5"/>
      <c r="Z9" s="5"/>
      <c r="AA9" s="5"/>
      <c r="AB9" s="5"/>
      <c r="AC9" s="5"/>
      <c r="AD9" s="5" t="s">
        <v>21</v>
      </c>
      <c r="AE9" s="5"/>
      <c r="AF9" s="5"/>
      <c r="AG9" s="5"/>
      <c r="AH9" s="5"/>
      <c r="AI9" s="5"/>
      <c r="AJ9" s="5"/>
      <c r="AK9" s="3"/>
      <c r="AL9" s="5" t="s">
        <v>29</v>
      </c>
      <c r="AM9" s="5"/>
      <c r="AN9" s="5"/>
      <c r="AO9" s="5"/>
      <c r="AP9" s="5"/>
      <c r="AQ9" s="5"/>
      <c r="AR9" s="5"/>
      <c r="AS9" s="5"/>
      <c r="AT9" s="5" t="s">
        <v>30</v>
      </c>
      <c r="AU9" s="5"/>
      <c r="AV9" s="5"/>
      <c r="AW9" s="5"/>
      <c r="AX9" s="5"/>
      <c r="AY9" s="5"/>
      <c r="AZ9" s="5"/>
      <c r="BA9" s="5"/>
      <c r="BB9" s="5" t="s">
        <v>33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34</v>
      </c>
      <c r="BM9" s="38"/>
      <c r="BN9" s="45" t="s">
        <v>36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56.24</v>
      </c>
      <c r="J10" s="7"/>
      <c r="K10" s="7"/>
      <c r="L10" s="7"/>
      <c r="M10" s="7"/>
      <c r="N10" s="7"/>
      <c r="O10" s="7"/>
      <c r="P10" s="7">
        <f>データ!P6</f>
        <v>1.51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2970</v>
      </c>
      <c r="AE10" s="21"/>
      <c r="AF10" s="21"/>
      <c r="AG10" s="21"/>
      <c r="AH10" s="21"/>
      <c r="AI10" s="21"/>
      <c r="AJ10" s="21"/>
      <c r="AK10" s="2"/>
      <c r="AL10" s="21">
        <f>データ!V6</f>
        <v>437</v>
      </c>
      <c r="AM10" s="21"/>
      <c r="AN10" s="21"/>
      <c r="AO10" s="21"/>
      <c r="AP10" s="21"/>
      <c r="AQ10" s="21"/>
      <c r="AR10" s="21"/>
      <c r="AS10" s="21"/>
      <c r="AT10" s="7">
        <f>データ!W6</f>
        <v>0.36</v>
      </c>
      <c r="AU10" s="7"/>
      <c r="AV10" s="7"/>
      <c r="AW10" s="7"/>
      <c r="AX10" s="7"/>
      <c r="AY10" s="7"/>
      <c r="AZ10" s="7"/>
      <c r="BA10" s="7"/>
      <c r="BB10" s="7">
        <f>データ!X6</f>
        <v>1213.8900000000001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37</v>
      </c>
      <c r="BM10" s="39"/>
      <c r="BN10" s="46" t="s">
        <v>16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39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41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8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42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43</v>
      </c>
      <c r="C84" s="12"/>
      <c r="D84" s="12"/>
      <c r="E84" s="12" t="s">
        <v>45</v>
      </c>
      <c r="F84" s="12" t="s">
        <v>46</v>
      </c>
      <c r="G84" s="12" t="s">
        <v>47</v>
      </c>
      <c r="H84" s="12" t="s">
        <v>40</v>
      </c>
      <c r="I84" s="12" t="s">
        <v>7</v>
      </c>
      <c r="J84" s="12" t="s">
        <v>48</v>
      </c>
      <c r="K84" s="12" t="s">
        <v>49</v>
      </c>
      <c r="L84" s="12" t="s">
        <v>32</v>
      </c>
      <c r="M84" s="12" t="s">
        <v>35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【100.42】</v>
      </c>
      <c r="F85" s="12" t="str">
        <f>データ!AT6</f>
        <v>【82.66】</v>
      </c>
      <c r="G85" s="12" t="str">
        <f>データ!BE6</f>
        <v>【140.15】</v>
      </c>
      <c r="H85" s="12" t="str">
        <f>データ!BP6</f>
        <v>【307.39】</v>
      </c>
      <c r="I85" s="12" t="str">
        <f>データ!CA6</f>
        <v>【57.03】</v>
      </c>
      <c r="J85" s="12" t="str">
        <f>データ!CL6</f>
        <v>【294.83】</v>
      </c>
      <c r="K85" s="12" t="str">
        <f>データ!CW6</f>
        <v>【84.27】</v>
      </c>
      <c r="L85" s="12" t="str">
        <f>データ!DH6</f>
        <v>【86.02】</v>
      </c>
      <c r="M85" s="12" t="str">
        <f>データ!DS6</f>
        <v>【22.91】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SAQ/GQ5GUtsbPVIbRa9tHYw2+yzvhGu66LCPT2kMUAmsEmQZkBhzUZmHNSD4beBIGed/2YVHhFfMu+qPLSE0tQ==" saltValue="FyjySbrYdAIZgdTNbPIQEQ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54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55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19</v>
      </c>
      <c r="B3" s="58" t="s">
        <v>31</v>
      </c>
      <c r="C3" s="58" t="s">
        <v>57</v>
      </c>
      <c r="D3" s="58" t="s">
        <v>58</v>
      </c>
      <c r="E3" s="58" t="s">
        <v>3</v>
      </c>
      <c r="F3" s="58" t="s">
        <v>2</v>
      </c>
      <c r="G3" s="58" t="s">
        <v>24</v>
      </c>
      <c r="H3" s="65" t="s">
        <v>59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52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9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60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50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44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27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62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14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69</v>
      </c>
      <c r="B5" s="60"/>
      <c r="C5" s="60"/>
      <c r="D5" s="60"/>
      <c r="E5" s="60"/>
      <c r="F5" s="60"/>
      <c r="G5" s="60"/>
      <c r="H5" s="67" t="s">
        <v>56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4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63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43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8" s="55" customFormat="1">
      <c r="A6" s="56" t="s">
        <v>95</v>
      </c>
      <c r="B6" s="61">
        <f t="shared" ref="B6:X6" si="1">B7</f>
        <v>2022</v>
      </c>
      <c r="C6" s="61">
        <f t="shared" si="1"/>
        <v>52132</v>
      </c>
      <c r="D6" s="61">
        <f t="shared" si="1"/>
        <v>46</v>
      </c>
      <c r="E6" s="61">
        <f t="shared" si="1"/>
        <v>18</v>
      </c>
      <c r="F6" s="61">
        <f t="shared" si="1"/>
        <v>0</v>
      </c>
      <c r="G6" s="61">
        <f t="shared" si="1"/>
        <v>0</v>
      </c>
      <c r="H6" s="61" t="str">
        <f t="shared" si="1"/>
        <v>秋田県　北秋田市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特定地域生活排水処理</v>
      </c>
      <c r="L6" s="61" t="str">
        <f t="shared" si="1"/>
        <v>K2</v>
      </c>
      <c r="M6" s="61" t="str">
        <f t="shared" si="1"/>
        <v>非設置</v>
      </c>
      <c r="N6" s="70" t="str">
        <f t="shared" si="1"/>
        <v>-</v>
      </c>
      <c r="O6" s="70">
        <f t="shared" si="1"/>
        <v>56.24</v>
      </c>
      <c r="P6" s="70">
        <f t="shared" si="1"/>
        <v>1.51</v>
      </c>
      <c r="Q6" s="70">
        <f t="shared" si="1"/>
        <v>100</v>
      </c>
      <c r="R6" s="70">
        <f t="shared" si="1"/>
        <v>2970</v>
      </c>
      <c r="S6" s="70">
        <f t="shared" si="1"/>
        <v>29339</v>
      </c>
      <c r="T6" s="70">
        <f t="shared" si="1"/>
        <v>1152.76</v>
      </c>
      <c r="U6" s="70">
        <f t="shared" si="1"/>
        <v>25.45</v>
      </c>
      <c r="V6" s="70">
        <f t="shared" si="1"/>
        <v>437</v>
      </c>
      <c r="W6" s="70">
        <f t="shared" si="1"/>
        <v>0.36</v>
      </c>
      <c r="X6" s="70">
        <f t="shared" si="1"/>
        <v>1213.8900000000001</v>
      </c>
      <c r="Y6" s="78" t="str">
        <f t="shared" ref="Y6:AH6" si="2">IF(Y7="",NA(),Y7)</f>
        <v>-</v>
      </c>
      <c r="Z6" s="78" t="str">
        <f t="shared" si="2"/>
        <v>-</v>
      </c>
      <c r="AA6" s="78">
        <f t="shared" si="2"/>
        <v>53.67</v>
      </c>
      <c r="AB6" s="78">
        <f t="shared" si="2"/>
        <v>60.78</v>
      </c>
      <c r="AC6" s="78">
        <f t="shared" si="2"/>
        <v>61.5</v>
      </c>
      <c r="AD6" s="78" t="str">
        <f t="shared" si="2"/>
        <v>-</v>
      </c>
      <c r="AE6" s="78" t="str">
        <f t="shared" si="2"/>
        <v>-</v>
      </c>
      <c r="AF6" s="78">
        <f t="shared" si="2"/>
        <v>99.03</v>
      </c>
      <c r="AG6" s="78">
        <f t="shared" si="2"/>
        <v>100.41</v>
      </c>
      <c r="AH6" s="78">
        <f t="shared" si="2"/>
        <v>100.17</v>
      </c>
      <c r="AI6" s="70" t="str">
        <f>IF(AI7="","",IF(AI7="-","【-】","【"&amp;SUBSTITUTE(TEXT(AI7,"#,##0.00"),"-","△")&amp;"】"))</f>
        <v>【100.42】</v>
      </c>
      <c r="AJ6" s="78" t="str">
        <f t="shared" ref="AJ6:AS6" si="3">IF(AJ7="",NA(),AJ7)</f>
        <v>-</v>
      </c>
      <c r="AK6" s="78" t="str">
        <f t="shared" si="3"/>
        <v>-</v>
      </c>
      <c r="AL6" s="78">
        <f t="shared" si="3"/>
        <v>182.05</v>
      </c>
      <c r="AM6" s="78">
        <f t="shared" si="3"/>
        <v>270.89</v>
      </c>
      <c r="AN6" s="78">
        <f t="shared" si="3"/>
        <v>406.48</v>
      </c>
      <c r="AO6" s="78" t="str">
        <f t="shared" si="3"/>
        <v>-</v>
      </c>
      <c r="AP6" s="78" t="str">
        <f t="shared" si="3"/>
        <v>-</v>
      </c>
      <c r="AQ6" s="78">
        <f t="shared" si="3"/>
        <v>74.239999999999995</v>
      </c>
      <c r="AR6" s="78">
        <f t="shared" si="3"/>
        <v>83.92</v>
      </c>
      <c r="AS6" s="78">
        <f t="shared" si="3"/>
        <v>89.31</v>
      </c>
      <c r="AT6" s="70" t="str">
        <f>IF(AT7="","",IF(AT7="-","【-】","【"&amp;SUBSTITUTE(TEXT(AT7,"#,##0.00"),"-","△")&amp;"】"))</f>
        <v>【82.66】</v>
      </c>
      <c r="AU6" s="78" t="str">
        <f t="shared" ref="AU6:BD6" si="4">IF(AU7="",NA(),AU7)</f>
        <v>-</v>
      </c>
      <c r="AV6" s="78" t="str">
        <f t="shared" si="4"/>
        <v>-</v>
      </c>
      <c r="AW6" s="78">
        <f t="shared" si="4"/>
        <v>5.1100000000000003</v>
      </c>
      <c r="AX6" s="78">
        <f t="shared" si="4"/>
        <v>-57.69</v>
      </c>
      <c r="AY6" s="78">
        <f t="shared" si="4"/>
        <v>75.33</v>
      </c>
      <c r="AZ6" s="78" t="str">
        <f t="shared" si="4"/>
        <v>-</v>
      </c>
      <c r="BA6" s="78" t="str">
        <f t="shared" si="4"/>
        <v>-</v>
      </c>
      <c r="BB6" s="78">
        <f t="shared" si="4"/>
        <v>100.47</v>
      </c>
      <c r="BC6" s="78">
        <f t="shared" si="4"/>
        <v>122.71</v>
      </c>
      <c r="BD6" s="78">
        <f t="shared" si="4"/>
        <v>138.19999999999999</v>
      </c>
      <c r="BE6" s="70" t="str">
        <f>IF(BE7="","",IF(BE7="-","【-】","【"&amp;SUBSTITUTE(TEXT(BE7,"#,##0.00"),"-","△")&amp;"】"))</f>
        <v>【140.15】</v>
      </c>
      <c r="BF6" s="78" t="str">
        <f t="shared" ref="BF6:BO6" si="5">IF(BF7="",NA(),BF7)</f>
        <v>-</v>
      </c>
      <c r="BG6" s="78" t="str">
        <f t="shared" si="5"/>
        <v>-</v>
      </c>
      <c r="BH6" s="70">
        <f t="shared" si="5"/>
        <v>0</v>
      </c>
      <c r="BI6" s="70">
        <f t="shared" si="5"/>
        <v>0</v>
      </c>
      <c r="BJ6" s="70">
        <f t="shared" si="5"/>
        <v>0</v>
      </c>
      <c r="BK6" s="78" t="str">
        <f t="shared" si="5"/>
        <v>-</v>
      </c>
      <c r="BL6" s="78" t="str">
        <f t="shared" si="5"/>
        <v>-</v>
      </c>
      <c r="BM6" s="78">
        <f t="shared" si="5"/>
        <v>294.27</v>
      </c>
      <c r="BN6" s="78">
        <f t="shared" si="5"/>
        <v>294.08999999999997</v>
      </c>
      <c r="BO6" s="78">
        <f t="shared" si="5"/>
        <v>294.08999999999997</v>
      </c>
      <c r="BP6" s="70" t="str">
        <f>IF(BP7="","",IF(BP7="-","【-】","【"&amp;SUBSTITUTE(TEXT(BP7,"#,##0.00"),"-","△")&amp;"】"))</f>
        <v>【307.39】</v>
      </c>
      <c r="BQ6" s="78" t="str">
        <f t="shared" ref="BQ6:BZ6" si="6">IF(BQ7="",NA(),BQ7)</f>
        <v>-</v>
      </c>
      <c r="BR6" s="78" t="str">
        <f t="shared" si="6"/>
        <v>-</v>
      </c>
      <c r="BS6" s="78">
        <f t="shared" si="6"/>
        <v>35.44</v>
      </c>
      <c r="BT6" s="78">
        <f t="shared" si="6"/>
        <v>42.4</v>
      </c>
      <c r="BU6" s="78">
        <f t="shared" si="6"/>
        <v>43.07</v>
      </c>
      <c r="BV6" s="78" t="str">
        <f t="shared" si="6"/>
        <v>-</v>
      </c>
      <c r="BW6" s="78" t="str">
        <f t="shared" si="6"/>
        <v>-</v>
      </c>
      <c r="BX6" s="78">
        <f t="shared" si="6"/>
        <v>60.59</v>
      </c>
      <c r="BY6" s="78">
        <f t="shared" si="6"/>
        <v>60</v>
      </c>
      <c r="BZ6" s="78">
        <f t="shared" si="6"/>
        <v>59.01</v>
      </c>
      <c r="CA6" s="70" t="str">
        <f>IF(CA7="","",IF(CA7="-","【-】","【"&amp;SUBSTITUTE(TEXT(CA7,"#,##0.00"),"-","△")&amp;"】"))</f>
        <v>【57.03】</v>
      </c>
      <c r="CB6" s="78" t="str">
        <f t="shared" ref="CB6:CK6" si="7">IF(CB7="",NA(),CB7)</f>
        <v>-</v>
      </c>
      <c r="CC6" s="78" t="str">
        <f t="shared" si="7"/>
        <v>-</v>
      </c>
      <c r="CD6" s="78">
        <f t="shared" si="7"/>
        <v>587.91</v>
      </c>
      <c r="CE6" s="78">
        <f t="shared" si="7"/>
        <v>516.24</v>
      </c>
      <c r="CF6" s="78">
        <f t="shared" si="7"/>
        <v>525.51</v>
      </c>
      <c r="CG6" s="78" t="str">
        <f t="shared" si="7"/>
        <v>-</v>
      </c>
      <c r="CH6" s="78" t="str">
        <f t="shared" si="7"/>
        <v>-</v>
      </c>
      <c r="CI6" s="78">
        <f t="shared" si="7"/>
        <v>280.23</v>
      </c>
      <c r="CJ6" s="78">
        <f t="shared" si="7"/>
        <v>282.70999999999998</v>
      </c>
      <c r="CK6" s="78">
        <f t="shared" si="7"/>
        <v>291.82</v>
      </c>
      <c r="CL6" s="70" t="str">
        <f>IF(CL7="","",IF(CL7="-","【-】","【"&amp;SUBSTITUTE(TEXT(CL7,"#,##0.00"),"-","△")&amp;"】"))</f>
        <v>【294.83】</v>
      </c>
      <c r="CM6" s="78" t="str">
        <f t="shared" ref="CM6:CV6" si="8">IF(CM7="",NA(),CM7)</f>
        <v>-</v>
      </c>
      <c r="CN6" s="78" t="str">
        <f t="shared" si="8"/>
        <v>-</v>
      </c>
      <c r="CO6" s="78">
        <f t="shared" si="8"/>
        <v>36</v>
      </c>
      <c r="CP6" s="78">
        <f t="shared" si="8"/>
        <v>36</v>
      </c>
      <c r="CQ6" s="78">
        <f t="shared" si="8"/>
        <v>36</v>
      </c>
      <c r="CR6" s="78" t="str">
        <f t="shared" si="8"/>
        <v>-</v>
      </c>
      <c r="CS6" s="78" t="str">
        <f t="shared" si="8"/>
        <v>-</v>
      </c>
      <c r="CT6" s="78">
        <f t="shared" si="8"/>
        <v>58.19</v>
      </c>
      <c r="CU6" s="78">
        <f t="shared" si="8"/>
        <v>56.52</v>
      </c>
      <c r="CV6" s="78">
        <f t="shared" si="8"/>
        <v>88.45</v>
      </c>
      <c r="CW6" s="70" t="str">
        <f>IF(CW7="","",IF(CW7="-","【-】","【"&amp;SUBSTITUTE(TEXT(CW7,"#,##0.00"),"-","△")&amp;"】"))</f>
        <v>【84.27】</v>
      </c>
      <c r="CX6" s="78" t="str">
        <f t="shared" ref="CX6:DG6" si="9">IF(CX7="",NA(),CX7)</f>
        <v>-</v>
      </c>
      <c r="CY6" s="78" t="str">
        <f t="shared" si="9"/>
        <v>-</v>
      </c>
      <c r="CZ6" s="78">
        <f t="shared" si="9"/>
        <v>100</v>
      </c>
      <c r="DA6" s="78">
        <f t="shared" si="9"/>
        <v>100</v>
      </c>
      <c r="DB6" s="78">
        <f t="shared" si="9"/>
        <v>100</v>
      </c>
      <c r="DC6" s="78" t="str">
        <f t="shared" si="9"/>
        <v>-</v>
      </c>
      <c r="DD6" s="78" t="str">
        <f t="shared" si="9"/>
        <v>-</v>
      </c>
      <c r="DE6" s="78">
        <f t="shared" si="9"/>
        <v>87.8</v>
      </c>
      <c r="DF6" s="78">
        <f t="shared" si="9"/>
        <v>88.43</v>
      </c>
      <c r="DG6" s="78">
        <f t="shared" si="9"/>
        <v>90.34</v>
      </c>
      <c r="DH6" s="70" t="str">
        <f>IF(DH7="","",IF(DH7="-","【-】","【"&amp;SUBSTITUTE(TEXT(DH7,"#,##0.00"),"-","△")&amp;"】"))</f>
        <v>【86.02】</v>
      </c>
      <c r="DI6" s="78" t="str">
        <f t="shared" ref="DI6:DR6" si="10">IF(DI7="",NA(),DI7)</f>
        <v>-</v>
      </c>
      <c r="DJ6" s="78" t="str">
        <f t="shared" si="10"/>
        <v>-</v>
      </c>
      <c r="DK6" s="78">
        <f t="shared" si="10"/>
        <v>6.74</v>
      </c>
      <c r="DL6" s="78">
        <f t="shared" si="10"/>
        <v>13.47</v>
      </c>
      <c r="DM6" s="78">
        <f t="shared" si="10"/>
        <v>20.21</v>
      </c>
      <c r="DN6" s="78" t="str">
        <f t="shared" si="10"/>
        <v>-</v>
      </c>
      <c r="DO6" s="78" t="str">
        <f t="shared" si="10"/>
        <v>-</v>
      </c>
      <c r="DP6" s="78">
        <f t="shared" si="10"/>
        <v>15.74</v>
      </c>
      <c r="DQ6" s="78">
        <f t="shared" si="10"/>
        <v>21.02</v>
      </c>
      <c r="DR6" s="78">
        <f t="shared" si="10"/>
        <v>24.31</v>
      </c>
      <c r="DS6" s="70" t="str">
        <f>IF(DS7="","",IF(DS7="-","【-】","【"&amp;SUBSTITUTE(TEXT(DS7,"#,##0.00"),"-","△")&amp;"】"))</f>
        <v>【22.91】</v>
      </c>
      <c r="DT6" s="78" t="str">
        <f t="shared" ref="DT6:EC6" si="11">IF(DT7="",NA(),DT7)</f>
        <v>-</v>
      </c>
      <c r="DU6" s="78" t="str">
        <f t="shared" si="11"/>
        <v>-</v>
      </c>
      <c r="DV6" s="78" t="str">
        <f t="shared" si="11"/>
        <v>-</v>
      </c>
      <c r="DW6" s="78" t="str">
        <f t="shared" si="11"/>
        <v>-</v>
      </c>
      <c r="DX6" s="78" t="str">
        <f t="shared" si="11"/>
        <v>-</v>
      </c>
      <c r="DY6" s="78" t="str">
        <f t="shared" si="11"/>
        <v>-</v>
      </c>
      <c r="DZ6" s="78" t="str">
        <f t="shared" si="11"/>
        <v>-</v>
      </c>
      <c r="EA6" s="78" t="str">
        <f t="shared" si="11"/>
        <v>-</v>
      </c>
      <c r="EB6" s="78" t="str">
        <f t="shared" si="11"/>
        <v>-</v>
      </c>
      <c r="EC6" s="78" t="str">
        <f t="shared" si="11"/>
        <v>-</v>
      </c>
      <c r="ED6" s="70" t="str">
        <f>IF(ED7="","",IF(ED7="-","【-】","【"&amp;SUBSTITUTE(TEXT(ED7,"#,##0.00"),"-","△")&amp;"】"))</f>
        <v>【-】</v>
      </c>
      <c r="EE6" s="78" t="str">
        <f t="shared" ref="EE6:EN6" si="12">IF(EE7="",NA(),EE7)</f>
        <v>-</v>
      </c>
      <c r="EF6" s="78" t="str">
        <f t="shared" si="12"/>
        <v>-</v>
      </c>
      <c r="EG6" s="78" t="str">
        <f t="shared" si="12"/>
        <v>-</v>
      </c>
      <c r="EH6" s="78" t="str">
        <f t="shared" si="12"/>
        <v>-</v>
      </c>
      <c r="EI6" s="78" t="str">
        <f t="shared" si="12"/>
        <v>-</v>
      </c>
      <c r="EJ6" s="78" t="str">
        <f t="shared" si="12"/>
        <v>-</v>
      </c>
      <c r="EK6" s="78" t="str">
        <f t="shared" si="12"/>
        <v>-</v>
      </c>
      <c r="EL6" s="78" t="str">
        <f t="shared" si="12"/>
        <v>-</v>
      </c>
      <c r="EM6" s="78" t="str">
        <f t="shared" si="12"/>
        <v>-</v>
      </c>
      <c r="EN6" s="78" t="str">
        <f t="shared" si="12"/>
        <v>-</v>
      </c>
      <c r="EO6" s="70" t="str">
        <f>IF(EO7="","",IF(EO7="-","【-】","【"&amp;SUBSTITUTE(TEXT(EO7,"#,##0.00"),"-","△")&amp;"】"))</f>
        <v>【-】</v>
      </c>
    </row>
    <row r="7" spans="1:148" s="55" customFormat="1">
      <c r="A7" s="56"/>
      <c r="B7" s="62">
        <v>2022</v>
      </c>
      <c r="C7" s="62">
        <v>52132</v>
      </c>
      <c r="D7" s="62">
        <v>46</v>
      </c>
      <c r="E7" s="62">
        <v>18</v>
      </c>
      <c r="F7" s="62">
        <v>0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102</v>
      </c>
      <c r="O7" s="71">
        <v>56.24</v>
      </c>
      <c r="P7" s="71">
        <v>1.51</v>
      </c>
      <c r="Q7" s="71">
        <v>100</v>
      </c>
      <c r="R7" s="71">
        <v>2970</v>
      </c>
      <c r="S7" s="71">
        <v>29339</v>
      </c>
      <c r="T7" s="71">
        <v>1152.76</v>
      </c>
      <c r="U7" s="71">
        <v>25.45</v>
      </c>
      <c r="V7" s="71">
        <v>437</v>
      </c>
      <c r="W7" s="71">
        <v>0.36</v>
      </c>
      <c r="X7" s="71">
        <v>1213.8900000000001</v>
      </c>
      <c r="Y7" s="71" t="s">
        <v>102</v>
      </c>
      <c r="Z7" s="71" t="s">
        <v>102</v>
      </c>
      <c r="AA7" s="71">
        <v>53.67</v>
      </c>
      <c r="AB7" s="71">
        <v>60.78</v>
      </c>
      <c r="AC7" s="71">
        <v>61.5</v>
      </c>
      <c r="AD7" s="71" t="s">
        <v>102</v>
      </c>
      <c r="AE7" s="71" t="s">
        <v>102</v>
      </c>
      <c r="AF7" s="71">
        <v>99.03</v>
      </c>
      <c r="AG7" s="71">
        <v>100.41</v>
      </c>
      <c r="AH7" s="71">
        <v>100.17</v>
      </c>
      <c r="AI7" s="71">
        <v>100.42</v>
      </c>
      <c r="AJ7" s="71" t="s">
        <v>102</v>
      </c>
      <c r="AK7" s="71" t="s">
        <v>102</v>
      </c>
      <c r="AL7" s="71">
        <v>182.05</v>
      </c>
      <c r="AM7" s="71">
        <v>270.89</v>
      </c>
      <c r="AN7" s="71">
        <v>406.48</v>
      </c>
      <c r="AO7" s="71" t="s">
        <v>102</v>
      </c>
      <c r="AP7" s="71" t="s">
        <v>102</v>
      </c>
      <c r="AQ7" s="71">
        <v>74.239999999999995</v>
      </c>
      <c r="AR7" s="71">
        <v>83.92</v>
      </c>
      <c r="AS7" s="71">
        <v>89.31</v>
      </c>
      <c r="AT7" s="71">
        <v>82.66</v>
      </c>
      <c r="AU7" s="71" t="s">
        <v>102</v>
      </c>
      <c r="AV7" s="71" t="s">
        <v>102</v>
      </c>
      <c r="AW7" s="71">
        <v>5.1100000000000003</v>
      </c>
      <c r="AX7" s="71">
        <v>-57.69</v>
      </c>
      <c r="AY7" s="71">
        <v>75.33</v>
      </c>
      <c r="AZ7" s="71" t="s">
        <v>102</v>
      </c>
      <c r="BA7" s="71" t="s">
        <v>102</v>
      </c>
      <c r="BB7" s="71">
        <v>100.47</v>
      </c>
      <c r="BC7" s="71">
        <v>122.71</v>
      </c>
      <c r="BD7" s="71">
        <v>138.19999999999999</v>
      </c>
      <c r="BE7" s="71">
        <v>140.15</v>
      </c>
      <c r="BF7" s="71" t="s">
        <v>102</v>
      </c>
      <c r="BG7" s="71" t="s">
        <v>102</v>
      </c>
      <c r="BH7" s="71">
        <v>0</v>
      </c>
      <c r="BI7" s="71">
        <v>0</v>
      </c>
      <c r="BJ7" s="71">
        <v>0</v>
      </c>
      <c r="BK7" s="71" t="s">
        <v>102</v>
      </c>
      <c r="BL7" s="71" t="s">
        <v>102</v>
      </c>
      <c r="BM7" s="71">
        <v>294.27</v>
      </c>
      <c r="BN7" s="71">
        <v>294.08999999999997</v>
      </c>
      <c r="BO7" s="71">
        <v>294.08999999999997</v>
      </c>
      <c r="BP7" s="71">
        <v>307.39</v>
      </c>
      <c r="BQ7" s="71" t="s">
        <v>102</v>
      </c>
      <c r="BR7" s="71" t="s">
        <v>102</v>
      </c>
      <c r="BS7" s="71">
        <v>35.44</v>
      </c>
      <c r="BT7" s="71">
        <v>42.4</v>
      </c>
      <c r="BU7" s="71">
        <v>43.07</v>
      </c>
      <c r="BV7" s="71" t="s">
        <v>102</v>
      </c>
      <c r="BW7" s="71" t="s">
        <v>102</v>
      </c>
      <c r="BX7" s="71">
        <v>60.59</v>
      </c>
      <c r="BY7" s="71">
        <v>60</v>
      </c>
      <c r="BZ7" s="71">
        <v>59.01</v>
      </c>
      <c r="CA7" s="71">
        <v>57.03</v>
      </c>
      <c r="CB7" s="71" t="s">
        <v>102</v>
      </c>
      <c r="CC7" s="71" t="s">
        <v>102</v>
      </c>
      <c r="CD7" s="71">
        <v>587.91</v>
      </c>
      <c r="CE7" s="71">
        <v>516.24</v>
      </c>
      <c r="CF7" s="71">
        <v>525.51</v>
      </c>
      <c r="CG7" s="71" t="s">
        <v>102</v>
      </c>
      <c r="CH7" s="71" t="s">
        <v>102</v>
      </c>
      <c r="CI7" s="71">
        <v>280.23</v>
      </c>
      <c r="CJ7" s="71">
        <v>282.70999999999998</v>
      </c>
      <c r="CK7" s="71">
        <v>291.82</v>
      </c>
      <c r="CL7" s="71">
        <v>294.83</v>
      </c>
      <c r="CM7" s="71" t="s">
        <v>102</v>
      </c>
      <c r="CN7" s="71" t="s">
        <v>102</v>
      </c>
      <c r="CO7" s="71">
        <v>36</v>
      </c>
      <c r="CP7" s="71">
        <v>36</v>
      </c>
      <c r="CQ7" s="71">
        <v>36</v>
      </c>
      <c r="CR7" s="71" t="s">
        <v>102</v>
      </c>
      <c r="CS7" s="71" t="s">
        <v>102</v>
      </c>
      <c r="CT7" s="71">
        <v>58.19</v>
      </c>
      <c r="CU7" s="71">
        <v>56.52</v>
      </c>
      <c r="CV7" s="71">
        <v>88.45</v>
      </c>
      <c r="CW7" s="71">
        <v>84.27</v>
      </c>
      <c r="CX7" s="71" t="s">
        <v>102</v>
      </c>
      <c r="CY7" s="71" t="s">
        <v>102</v>
      </c>
      <c r="CZ7" s="71">
        <v>100</v>
      </c>
      <c r="DA7" s="71">
        <v>100</v>
      </c>
      <c r="DB7" s="71">
        <v>100</v>
      </c>
      <c r="DC7" s="71" t="s">
        <v>102</v>
      </c>
      <c r="DD7" s="71" t="s">
        <v>102</v>
      </c>
      <c r="DE7" s="71">
        <v>87.8</v>
      </c>
      <c r="DF7" s="71">
        <v>88.43</v>
      </c>
      <c r="DG7" s="71">
        <v>90.34</v>
      </c>
      <c r="DH7" s="71">
        <v>86.02</v>
      </c>
      <c r="DI7" s="71" t="s">
        <v>102</v>
      </c>
      <c r="DJ7" s="71" t="s">
        <v>102</v>
      </c>
      <c r="DK7" s="71">
        <v>6.74</v>
      </c>
      <c r="DL7" s="71">
        <v>13.47</v>
      </c>
      <c r="DM7" s="71">
        <v>20.21</v>
      </c>
      <c r="DN7" s="71" t="s">
        <v>102</v>
      </c>
      <c r="DO7" s="71" t="s">
        <v>102</v>
      </c>
      <c r="DP7" s="71">
        <v>15.74</v>
      </c>
      <c r="DQ7" s="71">
        <v>21.02</v>
      </c>
      <c r="DR7" s="71">
        <v>24.31</v>
      </c>
      <c r="DS7" s="71">
        <v>22.91</v>
      </c>
      <c r="DT7" s="71" t="s">
        <v>102</v>
      </c>
      <c r="DU7" s="71" t="s">
        <v>102</v>
      </c>
      <c r="DV7" s="71" t="s">
        <v>102</v>
      </c>
      <c r="DW7" s="71" t="s">
        <v>102</v>
      </c>
      <c r="DX7" s="71" t="s">
        <v>102</v>
      </c>
      <c r="DY7" s="71" t="s">
        <v>102</v>
      </c>
      <c r="DZ7" s="71" t="s">
        <v>102</v>
      </c>
      <c r="EA7" s="71" t="s">
        <v>102</v>
      </c>
      <c r="EB7" s="71" t="s">
        <v>102</v>
      </c>
      <c r="EC7" s="71" t="s">
        <v>102</v>
      </c>
      <c r="ED7" s="71" t="s">
        <v>102</v>
      </c>
      <c r="EE7" s="71" t="s">
        <v>102</v>
      </c>
      <c r="EF7" s="71" t="s">
        <v>102</v>
      </c>
      <c r="EG7" s="71" t="s">
        <v>102</v>
      </c>
      <c r="EH7" s="71" t="s">
        <v>102</v>
      </c>
      <c r="EI7" s="71" t="s">
        <v>102</v>
      </c>
      <c r="EJ7" s="71" t="s">
        <v>102</v>
      </c>
      <c r="EK7" s="71" t="s">
        <v>102</v>
      </c>
      <c r="EL7" s="71" t="s">
        <v>102</v>
      </c>
      <c r="EM7" s="71" t="s">
        <v>102</v>
      </c>
      <c r="EN7" s="71" t="s">
        <v>102</v>
      </c>
      <c r="EO7" s="71" t="s">
        <v>102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31</v>
      </c>
      <c r="B10" s="63">
        <f>DATEVALUE($B7+12-B11&amp;"/1/"&amp;B12)</f>
        <v>47484</v>
      </c>
      <c r="C10" s="64">
        <f>DATEVALUE($B7+12-C11&amp;"/1/"&amp;C12)</f>
        <v>47849</v>
      </c>
      <c r="D10" s="64">
        <f>DATEVALUE($B7+12-D11&amp;"/1/"&amp;D12)</f>
        <v>48215</v>
      </c>
      <c r="E10" s="64">
        <f>DATEVALUE($B7+12-E11&amp;"/1/"&amp;E12)</f>
        <v>48582</v>
      </c>
      <c r="F10" s="64">
        <f>DATEVALUE($B7+12-F11&amp;"/1/"&amp;F12)</f>
        <v>48948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伊藤 星</cp:lastModifiedBy>
  <dcterms:created xsi:type="dcterms:W3CDTF">2023-12-12T01:07:07Z</dcterms:created>
  <dcterms:modified xsi:type="dcterms:W3CDTF">2024-01-24T08:05:42Z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2024-01-24T08:05:42Z</vt:filetime>
  </property>
</Properties>
</file>