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30.185\homes\admin\介護フォルダ（最新）\03_HP用\運営指導\202305～\"/>
    </mc:Choice>
  </mc:AlternateContent>
  <bookViews>
    <workbookView xWindow="0" yWindow="0" windowWidth="20490" windowHeight="7530" tabRatio="856" firstSheet="4" activeTab="7"/>
  </bookViews>
  <sheets>
    <sheet name="事前提出資料について" sheetId="14" r:id="rId1"/>
    <sheet name="訪問入浴介護状況表" sheetId="1" r:id="rId2"/>
    <sheet name="【記載例】訪問入浴介護" sheetId="15" r:id="rId3"/>
    <sheet name="訪問入浴介護（100名）" sheetId="16" r:id="rId4"/>
    <sheet name="訪問入浴介護（１枚版）" sheetId="17" r:id="rId5"/>
    <sheet name="記入方法" sheetId="18" r:id="rId6"/>
    <sheet name="プルダウン・リスト" sheetId="19" r:id="rId7"/>
    <sheet name="各種加算等自己点検シート" sheetId="12" r:id="rId8"/>
    <sheet name="各種加算等自己点検シート（予防）" sheetId="13" r:id="rId9"/>
    <sheet name="運営指導出席者名簿" sheetId="3" r:id="rId10"/>
  </sheets>
  <definedNames>
    <definedName name="_xlnm.Print_Area" localSheetId="2">【記載例】訪問入浴介護!$A$1:$BD$31</definedName>
    <definedName name="_xlnm.Print_Area" localSheetId="9">運営指導出席者名簿!$B$3:$D$20</definedName>
    <definedName name="_xlnm.Print_Area" localSheetId="5">記入方法!$A$1:$P$65</definedName>
    <definedName name="_xlnm.Print_Area" localSheetId="0">事前提出資料について!$B$1:$D$23</definedName>
    <definedName name="_xlnm.Print_Area" localSheetId="3">'訪問入浴介護（100名）'!$A$1:$BD$113</definedName>
    <definedName name="_xlnm.Print_Area" localSheetId="4">'訪問入浴介護（１枚版）'!$A$1:$BD$31</definedName>
    <definedName name="_xlnm.Print_Area" localSheetId="1">訪問入浴介護状況表!$A$1:$AW$25</definedName>
    <definedName name="_xlnm.Print_Titles" localSheetId="2">【記載例】訪問入浴介護!$1:$12</definedName>
    <definedName name="_xlnm.Print_Titles" localSheetId="7">各種加算等自己点検シート!$3:$3</definedName>
    <definedName name="_xlnm.Print_Titles" localSheetId="8">'各種加算等自己点検シート（予防）'!$3:$3</definedName>
    <definedName name="_xlnm.Print_Titles" localSheetId="3">'訪問入浴介護（100名）'!$1:$12</definedName>
    <definedName name="_xlnm.Print_Titles" localSheetId="4">'訪問入浴介護（１枚版）'!$1:$12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workbook>
</file>

<file path=xl/calcChain.xml><?xml version="1.0" encoding="utf-8"?>
<calcChain xmlns="http://schemas.openxmlformats.org/spreadsheetml/2006/main">
  <c r="AU30" i="17" l="1"/>
  <c r="AW30" i="17" s="1"/>
  <c r="AU29" i="17"/>
  <c r="AW29" i="17" s="1"/>
  <c r="AU28" i="17"/>
  <c r="AW28" i="17" s="1"/>
  <c r="AW27" i="17"/>
  <c r="AU27" i="17"/>
  <c r="AW26" i="17"/>
  <c r="AU26" i="17"/>
  <c r="AW25" i="17"/>
  <c r="AU25" i="17"/>
  <c r="AW24" i="17"/>
  <c r="AU24" i="17"/>
  <c r="AW23" i="17"/>
  <c r="AU23" i="17"/>
  <c r="AU22" i="17"/>
  <c r="AW22" i="17" s="1"/>
  <c r="AU21" i="17"/>
  <c r="AW21" i="17" s="1"/>
  <c r="AU20" i="17"/>
  <c r="AW20" i="17" s="1"/>
  <c r="AW19" i="17"/>
  <c r="AU19" i="17"/>
  <c r="AW18" i="17"/>
  <c r="AU18" i="17"/>
  <c r="AW17" i="17"/>
  <c r="AU17" i="17"/>
  <c r="AW16" i="17"/>
  <c r="AU16" i="17"/>
  <c r="AW15" i="17"/>
  <c r="AU15" i="17"/>
  <c r="B15" i="17"/>
  <c r="B16" i="17" s="1"/>
  <c r="B17" i="17" s="1"/>
  <c r="B18" i="17" s="1"/>
  <c r="B19" i="17" s="1"/>
  <c r="B20" i="17" s="1"/>
  <c r="B21" i="17" s="1"/>
  <c r="B22" i="17" s="1"/>
  <c r="B23" i="17" s="1"/>
  <c r="B24" i="17" s="1"/>
  <c r="B25" i="17" s="1"/>
  <c r="B26" i="17" s="1"/>
  <c r="B27" i="17" s="1"/>
  <c r="B28" i="17" s="1"/>
  <c r="B29" i="17" s="1"/>
  <c r="B30" i="17" s="1"/>
  <c r="AU14" i="17"/>
  <c r="AW14" i="17" s="1"/>
  <c r="B14" i="17"/>
  <c r="AU13" i="17"/>
  <c r="AW13" i="17" s="1"/>
  <c r="AQ11" i="17"/>
  <c r="AQ12" i="17" s="1"/>
  <c r="AN11" i="17"/>
  <c r="AN12" i="17" s="1"/>
  <c r="AF11" i="17"/>
  <c r="AF12" i="17" s="1"/>
  <c r="AA11" i="17"/>
  <c r="AA12" i="17" s="1"/>
  <c r="X11" i="17"/>
  <c r="X12" i="17" s="1"/>
  <c r="Q11" i="17"/>
  <c r="Q12" i="17" s="1"/>
  <c r="AT10" i="17"/>
  <c r="AT11" i="17" s="1"/>
  <c r="AT12" i="17" s="1"/>
  <c r="AS10" i="17"/>
  <c r="AS11" i="17" s="1"/>
  <c r="AS12" i="17" s="1"/>
  <c r="AR10" i="17"/>
  <c r="AR11" i="17" s="1"/>
  <c r="AR12" i="17" s="1"/>
  <c r="AN10" i="17"/>
  <c r="AH10" i="17"/>
  <c r="Z10" i="17"/>
  <c r="X10" i="17"/>
  <c r="R10" i="17"/>
  <c r="AU8" i="17"/>
  <c r="X2" i="17"/>
  <c r="AP11" i="17" s="1"/>
  <c r="AP12" i="17" s="1"/>
  <c r="AW112" i="16"/>
  <c r="AU112" i="16"/>
  <c r="AU111" i="16"/>
  <c r="AW111" i="16" s="1"/>
  <c r="AU110" i="16"/>
  <c r="AW110" i="16" s="1"/>
  <c r="AU109" i="16"/>
  <c r="AW109" i="16" s="1"/>
  <c r="AU108" i="16"/>
  <c r="AW108" i="16" s="1"/>
  <c r="AW107" i="16"/>
  <c r="AU107" i="16"/>
  <c r="AW106" i="16"/>
  <c r="AU106" i="16"/>
  <c r="AW105" i="16"/>
  <c r="AU105" i="16"/>
  <c r="AW104" i="16"/>
  <c r="AU104" i="16"/>
  <c r="AU103" i="16"/>
  <c r="AW103" i="16" s="1"/>
  <c r="AU102" i="16"/>
  <c r="AW102" i="16" s="1"/>
  <c r="AU101" i="16"/>
  <c r="AW101" i="16" s="1"/>
  <c r="AU100" i="16"/>
  <c r="AW100" i="16" s="1"/>
  <c r="AW99" i="16"/>
  <c r="AU99" i="16"/>
  <c r="AW98" i="16"/>
  <c r="AU98" i="16"/>
  <c r="AW97" i="16"/>
  <c r="AU97" i="16"/>
  <c r="AW96" i="16"/>
  <c r="AU96" i="16"/>
  <c r="AU95" i="16"/>
  <c r="AW95" i="16" s="1"/>
  <c r="AU94" i="16"/>
  <c r="AW94" i="16" s="1"/>
  <c r="AU93" i="16"/>
  <c r="AW93" i="16" s="1"/>
  <c r="AU92" i="16"/>
  <c r="AW92" i="16" s="1"/>
  <c r="AW91" i="16"/>
  <c r="AU91" i="16"/>
  <c r="AW90" i="16"/>
  <c r="AU90" i="16"/>
  <c r="AW89" i="16"/>
  <c r="AU89" i="16"/>
  <c r="AW88" i="16"/>
  <c r="AU88" i="16"/>
  <c r="AU87" i="16"/>
  <c r="AW87" i="16" s="1"/>
  <c r="AU86" i="16"/>
  <c r="AW86" i="16" s="1"/>
  <c r="AU85" i="16"/>
  <c r="AW85" i="16" s="1"/>
  <c r="AU84" i="16"/>
  <c r="AW84" i="16" s="1"/>
  <c r="AW83" i="16"/>
  <c r="AU83" i="16"/>
  <c r="AW82" i="16"/>
  <c r="AU82" i="16"/>
  <c r="AW81" i="16"/>
  <c r="AU81" i="16"/>
  <c r="AU80" i="16"/>
  <c r="AW80" i="16" s="1"/>
  <c r="AU79" i="16"/>
  <c r="AW79" i="16" s="1"/>
  <c r="AU78" i="16"/>
  <c r="AW78" i="16" s="1"/>
  <c r="AU77" i="16"/>
  <c r="AW77" i="16" s="1"/>
  <c r="AU76" i="16"/>
  <c r="AW76" i="16" s="1"/>
  <c r="AW75" i="16"/>
  <c r="AU75" i="16"/>
  <c r="AW74" i="16"/>
  <c r="AU74" i="16"/>
  <c r="AW73" i="16"/>
  <c r="AU73" i="16"/>
  <c r="AW72" i="16"/>
  <c r="AU72" i="16"/>
  <c r="AU71" i="16"/>
  <c r="AW71" i="16" s="1"/>
  <c r="AU70" i="16"/>
  <c r="AW70" i="16" s="1"/>
  <c r="AU69" i="16"/>
  <c r="AW69" i="16" s="1"/>
  <c r="AU68" i="16"/>
  <c r="AW68" i="16" s="1"/>
  <c r="AW67" i="16"/>
  <c r="AU67" i="16"/>
  <c r="AW66" i="16"/>
  <c r="AU66" i="16"/>
  <c r="AW65" i="16"/>
  <c r="AU65" i="16"/>
  <c r="AW64" i="16"/>
  <c r="AU64" i="16"/>
  <c r="AU63" i="16"/>
  <c r="AW63" i="16" s="1"/>
  <c r="AU62" i="16"/>
  <c r="AW62" i="16" s="1"/>
  <c r="AU61" i="16"/>
  <c r="AW61" i="16" s="1"/>
  <c r="AU60" i="16"/>
  <c r="AW60" i="16" s="1"/>
  <c r="AW59" i="16"/>
  <c r="AU59" i="16"/>
  <c r="AW58" i="16"/>
  <c r="AU58" i="16"/>
  <c r="AW57" i="16"/>
  <c r="AU57" i="16"/>
  <c r="AW56" i="16"/>
  <c r="AU56" i="16"/>
  <c r="AU55" i="16"/>
  <c r="AW55" i="16" s="1"/>
  <c r="AU54" i="16"/>
  <c r="AW54" i="16" s="1"/>
  <c r="AU53" i="16"/>
  <c r="AW53" i="16" s="1"/>
  <c r="AU52" i="16"/>
  <c r="AW52" i="16" s="1"/>
  <c r="AW51" i="16"/>
  <c r="AU51" i="16"/>
  <c r="AW50" i="16"/>
  <c r="AU50" i="16"/>
  <c r="AW49" i="16"/>
  <c r="AU49" i="16"/>
  <c r="AW48" i="16"/>
  <c r="AU48" i="16"/>
  <c r="AU47" i="16"/>
  <c r="AW47" i="16" s="1"/>
  <c r="AU46" i="16"/>
  <c r="AW46" i="16" s="1"/>
  <c r="AU45" i="16"/>
  <c r="AW45" i="16" s="1"/>
  <c r="AU44" i="16"/>
  <c r="AW44" i="16" s="1"/>
  <c r="AW43" i="16"/>
  <c r="AU43" i="16"/>
  <c r="AW42" i="16"/>
  <c r="AU42" i="16"/>
  <c r="AW41" i="16"/>
  <c r="AU41" i="16"/>
  <c r="AW40" i="16"/>
  <c r="AU40" i="16"/>
  <c r="AU39" i="16"/>
  <c r="AW39" i="16" s="1"/>
  <c r="AU38" i="16"/>
  <c r="AW38" i="16" s="1"/>
  <c r="AU37" i="16"/>
  <c r="AW37" i="16" s="1"/>
  <c r="AU36" i="16"/>
  <c r="AW36" i="16" s="1"/>
  <c r="AW35" i="16"/>
  <c r="AU35" i="16"/>
  <c r="AW34" i="16"/>
  <c r="AU34" i="16"/>
  <c r="AW33" i="16"/>
  <c r="AU33" i="16"/>
  <c r="AW32" i="16"/>
  <c r="AU32" i="16"/>
  <c r="AU31" i="16"/>
  <c r="AW31" i="16" s="1"/>
  <c r="AU30" i="16"/>
  <c r="AW30" i="16" s="1"/>
  <c r="AU29" i="16"/>
  <c r="AW29" i="16" s="1"/>
  <c r="AU28" i="16"/>
  <c r="AW28" i="16" s="1"/>
  <c r="AW27" i="16"/>
  <c r="AU27" i="16"/>
  <c r="AW26" i="16"/>
  <c r="AU26" i="16"/>
  <c r="AW25" i="16"/>
  <c r="AU25" i="16"/>
  <c r="AW24" i="16"/>
  <c r="AU24" i="16"/>
  <c r="AU23" i="16"/>
  <c r="AW23" i="16" s="1"/>
  <c r="B23" i="16"/>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AU22" i="16"/>
  <c r="AW22" i="16" s="1"/>
  <c r="AU21" i="16"/>
  <c r="AW21" i="16" s="1"/>
  <c r="AU20" i="16"/>
  <c r="AW20" i="16" s="1"/>
  <c r="AW19" i="16"/>
  <c r="AU19" i="16"/>
  <c r="AW18" i="16"/>
  <c r="AU18" i="16"/>
  <c r="AW17" i="16"/>
  <c r="AU17" i="16"/>
  <c r="AU16" i="16"/>
  <c r="AW16" i="16" s="1"/>
  <c r="B16" i="16"/>
  <c r="B17" i="16" s="1"/>
  <c r="B18" i="16" s="1"/>
  <c r="B19" i="16" s="1"/>
  <c r="B20" i="16" s="1"/>
  <c r="B21" i="16" s="1"/>
  <c r="B22" i="16" s="1"/>
  <c r="AU15" i="16"/>
  <c r="AW15" i="16" s="1"/>
  <c r="B15" i="16"/>
  <c r="AU14" i="16"/>
  <c r="AW14" i="16" s="1"/>
  <c r="B14" i="16"/>
  <c r="AU13" i="16"/>
  <c r="AW13" i="16" s="1"/>
  <c r="AT10" i="16"/>
  <c r="AT11" i="16" s="1"/>
  <c r="AT12" i="16" s="1"/>
  <c r="AS10" i="16"/>
  <c r="AS11" i="16" s="1"/>
  <c r="AS12" i="16" s="1"/>
  <c r="AR10" i="16"/>
  <c r="AR11" i="16" s="1"/>
  <c r="AR12" i="16" s="1"/>
  <c r="AU8" i="16"/>
  <c r="X2" i="16"/>
  <c r="AD11" i="16" s="1"/>
  <c r="AD12" i="16" s="1"/>
  <c r="AU30" i="15"/>
  <c r="AW30" i="15" s="1"/>
  <c r="AU29" i="15"/>
  <c r="AW29" i="15" s="1"/>
  <c r="AU28" i="15"/>
  <c r="AW28" i="15" s="1"/>
  <c r="AU27" i="15"/>
  <c r="AW27" i="15" s="1"/>
  <c r="AW26" i="15"/>
  <c r="AU26" i="15"/>
  <c r="AW25" i="15"/>
  <c r="AU25" i="15"/>
  <c r="AW24" i="15"/>
  <c r="AU24" i="15"/>
  <c r="AW23" i="15"/>
  <c r="AU23" i="15"/>
  <c r="AU22" i="15"/>
  <c r="AW22" i="15" s="1"/>
  <c r="AU21" i="15"/>
  <c r="AW21" i="15" s="1"/>
  <c r="AU20" i="15"/>
  <c r="AW20" i="15" s="1"/>
  <c r="AU19" i="15"/>
  <c r="AW19" i="15" s="1"/>
  <c r="AW18" i="15"/>
  <c r="AU18" i="15"/>
  <c r="AW17" i="15"/>
  <c r="AU17" i="15"/>
  <c r="AW16" i="15"/>
  <c r="AU16" i="15"/>
  <c r="AW15" i="15"/>
  <c r="AU15" i="15"/>
  <c r="AU14" i="15"/>
  <c r="AW14" i="15" s="1"/>
  <c r="B14" i="15"/>
  <c r="B15" i="15" s="1"/>
  <c r="B16" i="15" s="1"/>
  <c r="B17" i="15" s="1"/>
  <c r="B18" i="15" s="1"/>
  <c r="B19" i="15" s="1"/>
  <c r="B20" i="15" s="1"/>
  <c r="B21" i="15" s="1"/>
  <c r="B22" i="15" s="1"/>
  <c r="B23" i="15" s="1"/>
  <c r="B24" i="15" s="1"/>
  <c r="B25" i="15" s="1"/>
  <c r="B26" i="15" s="1"/>
  <c r="B27" i="15" s="1"/>
  <c r="B28" i="15" s="1"/>
  <c r="B29" i="15" s="1"/>
  <c r="B30" i="15" s="1"/>
  <c r="AU13" i="15"/>
  <c r="AW13" i="15" s="1"/>
  <c r="Q12" i="15"/>
  <c r="AT11" i="15"/>
  <c r="AT12" i="15" s="1"/>
  <c r="AQ11" i="15"/>
  <c r="AQ12" i="15" s="1"/>
  <c r="AO11" i="15"/>
  <c r="AO12" i="15" s="1"/>
  <c r="AN11" i="15"/>
  <c r="AN12" i="15" s="1"/>
  <c r="AI11" i="15"/>
  <c r="AI12" i="15" s="1"/>
  <c r="AG11" i="15"/>
  <c r="AG12" i="15" s="1"/>
  <c r="AF11" i="15"/>
  <c r="AF12" i="15" s="1"/>
  <c r="AA11" i="15"/>
  <c r="AA12" i="15" s="1"/>
  <c r="Y11" i="15"/>
  <c r="Y12" i="15" s="1"/>
  <c r="X11" i="15"/>
  <c r="X12" i="15" s="1"/>
  <c r="S11" i="15"/>
  <c r="S12" i="15" s="1"/>
  <c r="Q11" i="15"/>
  <c r="P11" i="15"/>
  <c r="P12" i="15" s="1"/>
  <c r="AT10" i="15"/>
  <c r="AS10" i="15"/>
  <c r="AS11" i="15" s="1"/>
  <c r="AS12" i="15" s="1"/>
  <c r="AR10" i="15"/>
  <c r="AR11" i="15" s="1"/>
  <c r="AR12" i="15" s="1"/>
  <c r="AP10" i="15"/>
  <c r="AN10" i="15"/>
  <c r="AM10" i="15"/>
  <c r="AH10" i="15"/>
  <c r="AF10" i="15"/>
  <c r="AE10" i="15"/>
  <c r="Z10" i="15"/>
  <c r="X10" i="15"/>
  <c r="W10" i="15"/>
  <c r="R10" i="15"/>
  <c r="P10" i="15"/>
  <c r="AU8" i="15"/>
  <c r="X2" i="15"/>
  <c r="AP11" i="15" s="1"/>
  <c r="AP12" i="15" s="1"/>
  <c r="P10" i="17" l="1"/>
  <c r="AM10" i="17"/>
  <c r="S11" i="17"/>
  <c r="S12" i="17" s="1"/>
  <c r="AO11" i="17"/>
  <c r="AO12" i="17" s="1"/>
  <c r="W10" i="17"/>
  <c r="AP10" i="17"/>
  <c r="Y11" i="17"/>
  <c r="Y12" i="17" s="1"/>
  <c r="AE10" i="17"/>
  <c r="AG11" i="17"/>
  <c r="AG12" i="17" s="1"/>
  <c r="AF10" i="17"/>
  <c r="P11" i="17"/>
  <c r="P12" i="17" s="1"/>
  <c r="AI11" i="17"/>
  <c r="AI12" i="17" s="1"/>
  <c r="AA10" i="16"/>
  <c r="V11" i="16"/>
  <c r="V12" i="16" s="1"/>
  <c r="AI10" i="16"/>
  <c r="AL11" i="16"/>
  <c r="AL12" i="16" s="1"/>
  <c r="AI11" i="16"/>
  <c r="AI12" i="16" s="1"/>
  <c r="AK10" i="16"/>
  <c r="AQ11" i="16"/>
  <c r="AQ12" i="16" s="1"/>
  <c r="AC10" i="16"/>
  <c r="R10" i="16"/>
  <c r="Z10" i="16"/>
  <c r="T11" i="16"/>
  <c r="T12" i="16" s="1"/>
  <c r="S10" i="16"/>
  <c r="AP10" i="16"/>
  <c r="AA11" i="16"/>
  <c r="AA12" i="16" s="1"/>
  <c r="U10" i="16"/>
  <c r="AQ10" i="16"/>
  <c r="AK11" i="16"/>
  <c r="AK12" i="16" s="1"/>
  <c r="AC11" i="16"/>
  <c r="AC12" i="16" s="1"/>
  <c r="U11" i="16"/>
  <c r="U12" i="16" s="1"/>
  <c r="AJ10" i="16"/>
  <c r="AB10" i="16"/>
  <c r="T10" i="16"/>
  <c r="AJ11" i="16"/>
  <c r="AJ12" i="16" s="1"/>
  <c r="AB11" i="16"/>
  <c r="AB12" i="16" s="1"/>
  <c r="AP11" i="16"/>
  <c r="AP12" i="16" s="1"/>
  <c r="AH11" i="16"/>
  <c r="AH12" i="16" s="1"/>
  <c r="Z11" i="16"/>
  <c r="Z12" i="16" s="1"/>
  <c r="R11" i="16"/>
  <c r="R12" i="16" s="1"/>
  <c r="AO10" i="16"/>
  <c r="AG10" i="16"/>
  <c r="Y10" i="16"/>
  <c r="Q10" i="16"/>
  <c r="AO11" i="16"/>
  <c r="AO12" i="16" s="1"/>
  <c r="Y11" i="16"/>
  <c r="Y12" i="16" s="1"/>
  <c r="AN10" i="16"/>
  <c r="X10" i="16"/>
  <c r="P10" i="16"/>
  <c r="AG11" i="16"/>
  <c r="AG12" i="16" s="1"/>
  <c r="Q11" i="16"/>
  <c r="Q12" i="16" s="1"/>
  <c r="AF10" i="16"/>
  <c r="AN11" i="16"/>
  <c r="AN12" i="16" s="1"/>
  <c r="AF11" i="16"/>
  <c r="AF12" i="16" s="1"/>
  <c r="X11" i="16"/>
  <c r="X12" i="16" s="1"/>
  <c r="P11" i="16"/>
  <c r="P12" i="16" s="1"/>
  <c r="AM10" i="16"/>
  <c r="AE10" i="16"/>
  <c r="W10" i="16"/>
  <c r="AM11" i="16"/>
  <c r="AM12" i="16" s="1"/>
  <c r="AE11" i="16"/>
  <c r="AE12" i="16" s="1"/>
  <c r="W11" i="16"/>
  <c r="W12" i="16" s="1"/>
  <c r="AL10" i="16"/>
  <c r="AD10" i="16"/>
  <c r="V10" i="16"/>
  <c r="AZ6" i="16"/>
  <c r="AH10" i="16"/>
  <c r="S11" i="16"/>
  <c r="S12" i="16" s="1"/>
  <c r="S10" i="15"/>
  <c r="AA10" i="15"/>
  <c r="AI10" i="15"/>
  <c r="AQ10" i="15"/>
  <c r="T11" i="15"/>
  <c r="T12" i="15" s="1"/>
  <c r="AB11" i="15"/>
  <c r="AB12" i="15" s="1"/>
  <c r="AJ11" i="15"/>
  <c r="AJ12" i="15" s="1"/>
  <c r="S10" i="17"/>
  <c r="AA10" i="17"/>
  <c r="AI10" i="17"/>
  <c r="AQ10" i="17"/>
  <c r="T11" i="17"/>
  <c r="T12" i="17" s="1"/>
  <c r="AB11" i="17"/>
  <c r="AB12" i="17" s="1"/>
  <c r="AJ11" i="17"/>
  <c r="AJ12" i="17" s="1"/>
  <c r="T10" i="15"/>
  <c r="AB10" i="15"/>
  <c r="AJ10" i="15"/>
  <c r="U11" i="15"/>
  <c r="U12" i="15" s="1"/>
  <c r="AC11" i="15"/>
  <c r="AC12" i="15" s="1"/>
  <c r="AK11" i="15"/>
  <c r="AK12" i="15" s="1"/>
  <c r="T10" i="17"/>
  <c r="AB10" i="17"/>
  <c r="AJ10" i="17"/>
  <c r="U11" i="17"/>
  <c r="U12" i="17" s="1"/>
  <c r="AC11" i="17"/>
  <c r="AC12" i="17" s="1"/>
  <c r="AK11" i="17"/>
  <c r="AK12" i="17" s="1"/>
  <c r="U10" i="17"/>
  <c r="AC10" i="17"/>
  <c r="AK10" i="17"/>
  <c r="V11" i="17"/>
  <c r="V12" i="17" s="1"/>
  <c r="AD11" i="17"/>
  <c r="AD12" i="17" s="1"/>
  <c r="AL11" i="17"/>
  <c r="AL12" i="17" s="1"/>
  <c r="U10" i="15"/>
  <c r="AC10" i="15"/>
  <c r="AK10" i="15"/>
  <c r="V11" i="15"/>
  <c r="V12" i="15" s="1"/>
  <c r="AD11" i="15"/>
  <c r="AD12" i="15" s="1"/>
  <c r="AL11" i="15"/>
  <c r="AL12" i="15" s="1"/>
  <c r="AZ6" i="15"/>
  <c r="V10" i="15"/>
  <c r="AD10" i="15"/>
  <c r="AL10" i="15"/>
  <c r="W11" i="15"/>
  <c r="W12" i="15" s="1"/>
  <c r="AE11" i="15"/>
  <c r="AE12" i="15" s="1"/>
  <c r="AM11" i="15"/>
  <c r="AM12" i="15" s="1"/>
  <c r="AZ6" i="17"/>
  <c r="V10" i="17"/>
  <c r="AD10" i="17"/>
  <c r="AL10" i="17"/>
  <c r="W11" i="17"/>
  <c r="W12" i="17" s="1"/>
  <c r="AE11" i="17"/>
  <c r="AE12" i="17" s="1"/>
  <c r="AM11" i="17"/>
  <c r="AM12" i="17" s="1"/>
  <c r="Q10" i="15"/>
  <c r="Y10" i="15"/>
  <c r="AG10" i="15"/>
  <c r="AO10" i="15"/>
  <c r="R11" i="15"/>
  <c r="R12" i="15" s="1"/>
  <c r="Z11" i="15"/>
  <c r="Z12" i="15" s="1"/>
  <c r="AH11" i="15"/>
  <c r="AH12" i="15" s="1"/>
  <c r="Q10" i="17"/>
  <c r="Y10" i="17"/>
  <c r="AG10" i="17"/>
  <c r="AO10" i="17"/>
  <c r="R11" i="17"/>
  <c r="R12" i="17" s="1"/>
  <c r="Z11" i="17"/>
  <c r="Z12" i="17" s="1"/>
  <c r="AH11" i="17"/>
  <c r="AH12" i="17" s="1"/>
  <c r="A1" i="1" l="1"/>
</calcChain>
</file>

<file path=xl/sharedStrings.xml><?xml version="1.0" encoding="utf-8"?>
<sst xmlns="http://schemas.openxmlformats.org/spreadsheetml/2006/main" count="887" uniqueCount="346">
  <si>
    <t>事業所番号（指定事業所番号を記入してください)</t>
  </si>
  <si>
    <t>0</t>
  </si>
  <si>
    <t>5</t>
  </si>
  <si>
    <t>1.</t>
  </si>
  <si>
    <t>営業日</t>
    <rPh sb="0" eb="3">
      <t>エイギョウビ</t>
    </rPh>
    <phoneticPr fontId="3"/>
  </si>
  <si>
    <t>営業時間</t>
    <rPh sb="0" eb="2">
      <t>エイギョウ</t>
    </rPh>
    <rPh sb="2" eb="4">
      <t>ジカン</t>
    </rPh>
    <phoneticPr fontId="3"/>
  </si>
  <si>
    <t>①</t>
    <phoneticPr fontId="3"/>
  </si>
  <si>
    <t>②</t>
    <phoneticPr fontId="3"/>
  </si>
  <si>
    <t>～</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</si>
  <si>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</si>
  <si>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</si>
  <si>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</si>
  <si>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</si>
  <si>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</si>
  <si>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</si>
  <si>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</si>
  <si>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</si>
  <si>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</si>
  <si>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</si>
  <si>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</si>
  <si>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有「１」：無「０」</t>
    <rPh sb="0" eb="1">
      <t>ユウ</t>
    </rPh>
    <rPh sb="5" eb="6">
      <t>ム</t>
    </rPh>
    <phoneticPr fontId="3"/>
  </si>
  <si>
    <t>管理者の兼務の有無</t>
    <rPh sb="0" eb="3">
      <t>カンリシャ</t>
    </rPh>
    <rPh sb="4" eb="6">
      <t>ケンム</t>
    </rPh>
    <rPh sb="7" eb="9">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</si>
  <si>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</si>
  <si>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</si>
  <si>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</si>
  <si>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施設・事業所等名称</t>
    <rPh sb="0" eb="2">
      <t>シセツ</t>
    </rPh>
    <rPh sb="3" eb="6">
      <t>ジギョウショ</t>
    </rPh>
    <rPh sb="6" eb="7">
      <t>トウ</t>
    </rPh>
    <rPh sb="7" eb="9">
      <t>メイショウ</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</si>
  <si>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</si>
  <si>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</si>
  <si>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氏　　名</t>
    <rPh sb="0" eb="1">
      <t>シ</t>
    </rPh>
    <rPh sb="3" eb="4">
      <t>メイ</t>
    </rPh>
    <phoneticPr fontId="7"/>
  </si>
  <si>
    <t>職　　名</t>
    <rPh sb="0" eb="1">
      <t>ショク</t>
    </rPh>
    <rPh sb="3" eb="4">
      <t>メイ</t>
    </rPh>
    <phoneticPr fontId="7"/>
  </si>
  <si>
    <t>③</t>
    <phoneticPr fontId="3"/>
  </si>
  <si>
    <t>職種・員数</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</si>
  <si>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</si>
  <si>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</si>
  <si>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</si>
  <si>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</si>
  <si>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</si>
  <si>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</si>
  <si>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</si>
  <si>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</si>
  <si>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</si>
  <si>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</si>
  <si>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看護職員</t>
    <rPh sb="0" eb="2">
      <t>カンゴ</t>
    </rPh>
    <rPh sb="2" eb="4">
      <t>ショクイン</t>
    </rPh>
    <phoneticPr fontId="3"/>
  </si>
  <si>
    <t>介護職員</t>
    <rPh sb="0" eb="2">
      <t>カイゴ</t>
    </rPh>
    <rPh sb="2" eb="4">
      <t>ショクイン</t>
    </rPh>
    <phoneticPr fontId="3"/>
  </si>
  <si>
    <t>職員（訪問入浴介護員）配置状況(単位：人）　</t>
    <rPh sb="5" eb="7">
      <t>ニュウヨク</t>
    </rPh>
    <phoneticPr fontId="3"/>
  </si>
  <si>
    <t>３．各種加算等自己点検シート</t>
    <rPh sb="2" eb="4">
      <t>カクシュ</t>
    </rPh>
    <rPh sb="4" eb="6">
      <t>カサン</t>
    </rPh>
    <rPh sb="6" eb="7">
      <t>トウ</t>
    </rPh>
    <rPh sb="7" eb="9">
      <t>ジコ</t>
    </rPh>
    <rPh sb="9" eb="11">
      <t>テンケン</t>
    </rPh>
    <phoneticPr fontId="7"/>
  </si>
  <si>
    <t>問い合わせ先</t>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</si>
  <si>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</si>
  <si>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</si>
  <si>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</si>
  <si>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１．指定訪問入浴介護事業所状況表</t>
    <rPh sb="2" eb="4">
      <t>シテイ</t>
    </rPh>
    <rPh sb="4" eb="6">
      <t>ホウモン</t>
    </rPh>
    <rPh sb="6" eb="8">
      <t>ニュウヨク</t>
    </rPh>
    <rPh sb="8" eb="10">
      <t>カイゴ</t>
    </rPh>
    <rPh sb="10" eb="13">
      <t>ジギョウショ</t>
    </rPh>
    <phoneticPr fontId="7"/>
  </si>
  <si>
    <t>□</t>
  </si>
  <si>
    <t>あり</t>
  </si>
  <si>
    <t>ＴＥＬ　０１８６－６２－１１１２</t>
    <phoneticPr fontId="7"/>
  </si>
  <si>
    <t>北秋田市　高齢福祉課介護保険係</t>
    <rPh sb="0" eb="3">
      <t>キタアキタ</t>
    </rPh>
    <rPh sb="3" eb="4">
      <t>シ</t>
    </rPh>
    <rPh sb="5" eb="7">
      <t>コウレイ</t>
    </rPh>
    <rPh sb="7" eb="10">
      <t>フクシカ</t>
    </rPh>
    <rPh sb="10" eb="12">
      <t>カイゴ</t>
    </rPh>
    <rPh sb="12" eb="14">
      <t>ホケン</t>
    </rPh>
    <rPh sb="14" eb="15">
      <t>カカ</t>
    </rPh>
    <phoneticPr fontId="7"/>
  </si>
  <si>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7"/>
  </si>
  <si>
    <t>４．体制状況一覧表(加算)</t>
    <rPh sb="2" eb="4">
      <t>タイセイ</t>
    </rPh>
    <rPh sb="4" eb="6">
      <t>ジョウキョウ</t>
    </rPh>
    <rPh sb="6" eb="8">
      <t>イチラン</t>
    </rPh>
    <rPh sb="8" eb="9">
      <t>ヒョウ</t>
    </rPh>
    <rPh sb="10" eb="12">
      <t>カサン</t>
    </rPh>
    <phoneticPr fontId="7"/>
  </si>
  <si>
    <t>５．事業所の平面図</t>
    <rPh sb="2" eb="5">
      <t>ジギョウショ</t>
    </rPh>
    <rPh sb="6" eb="9">
      <t>ヘイメンズ</t>
    </rPh>
    <phoneticPr fontId="7"/>
  </si>
  <si>
    <t>○事前提出資料(各１部)</t>
    <rPh sb="1" eb="3">
      <t>ジゼン</t>
    </rPh>
    <rPh sb="3" eb="5">
      <t>テイシュツ</t>
    </rPh>
    <rPh sb="5" eb="7">
      <t>シリョウ</t>
    </rPh>
    <rPh sb="8" eb="9">
      <t>カク</t>
    </rPh>
    <rPh sb="10" eb="11">
      <t>ブ</t>
    </rPh>
    <phoneticPr fontId="7"/>
  </si>
  <si>
    <t>令和　　年　　月　　日</t>
    <rPh sb="0" eb="2">
      <t>レイワ</t>
    </rPh>
    <rPh sb="4" eb="5">
      <t>ネン</t>
    </rPh>
    <rPh sb="7" eb="8">
      <t>ツキ</t>
    </rPh>
    <rPh sb="10" eb="11">
      <t>ヒ</t>
    </rPh>
    <phoneticPr fontId="7"/>
  </si>
  <si>
    <t>（参考様式1）</t>
    <rPh sb="1" eb="3">
      <t>サンコウ</t>
    </rPh>
    <rPh sb="3" eb="5">
      <t>ヨウシキ</t>
    </rPh>
    <phoneticPr fontId="7"/>
  </si>
  <si>
    <t>従業者の勤務の体制及び勤務形態一覧表</t>
    <phoneticPr fontId="21"/>
  </si>
  <si>
    <t>サービス種別</t>
    <rPh sb="4" eb="6">
      <t>シュベツ</t>
    </rPh>
    <phoneticPr fontId="21"/>
  </si>
  <si>
    <t>(</t>
    <phoneticPr fontId="21"/>
  </si>
  <si>
    <t>訪問入浴介護</t>
    <rPh sb="0" eb="2">
      <t>ホウモン</t>
    </rPh>
    <rPh sb="2" eb="4">
      <t>ニュウヨク</t>
    </rPh>
    <rPh sb="4" eb="6">
      <t>カイゴ</t>
    </rPh>
    <phoneticPr fontId="21"/>
  </si>
  <si>
    <t>）</t>
    <phoneticPr fontId="21"/>
  </si>
  <si>
    <t>令和</t>
    <rPh sb="0" eb="2">
      <t>レイワ</t>
    </rPh>
    <phoneticPr fontId="21"/>
  </si>
  <si>
    <t>)</t>
    <phoneticPr fontId="21"/>
  </si>
  <si>
    <t>年</t>
    <rPh sb="0" eb="1">
      <t>ネン</t>
    </rPh>
    <phoneticPr fontId="21"/>
  </si>
  <si>
    <t>月</t>
    <rPh sb="0" eb="1">
      <t>ゲツ</t>
    </rPh>
    <phoneticPr fontId="21"/>
  </si>
  <si>
    <t>事業所名</t>
    <rPh sb="0" eb="3">
      <t>ジギョウショ</t>
    </rPh>
    <rPh sb="3" eb="4">
      <t>メイ</t>
    </rPh>
    <phoneticPr fontId="21"/>
  </si>
  <si>
    <t>(</t>
    <phoneticPr fontId="21"/>
  </si>
  <si>
    <t>○○○○</t>
    <phoneticPr fontId="21"/>
  </si>
  <si>
    <t>）</t>
    <phoneticPr fontId="21"/>
  </si>
  <si>
    <t>(1)</t>
    <phoneticPr fontId="21"/>
  </si>
  <si>
    <t>４週</t>
  </si>
  <si>
    <t>(2)</t>
    <phoneticPr fontId="2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</si>
  <si>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</si>
  <si>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</si>
  <si>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21"/>
  </si>
  <si>
    <t>時間/月</t>
    <rPh sb="0" eb="2">
      <t>ジカン</t>
    </rPh>
    <rPh sb="3" eb="4">
      <t>ツキ</t>
    </rPh>
    <phoneticPr fontId="21"/>
  </si>
  <si>
    <t>当月の日数</t>
    <rPh sb="0" eb="2">
      <t>トウゲツ</t>
    </rPh>
    <rPh sb="3" eb="5">
      <t>ニッスウ</t>
    </rPh>
    <phoneticPr fontId="21"/>
  </si>
  <si>
    <t>日</t>
    <rPh sb="0" eb="1">
      <t>ニチ</t>
    </rPh>
    <phoneticPr fontId="21"/>
  </si>
  <si>
    <t>No</t>
    <phoneticPr fontId="21"/>
  </si>
  <si>
    <t>(4) 
職種</t>
    <phoneticPr fontId="7"/>
  </si>
  <si>
    <t>(5)
勤務
形態</t>
    <phoneticPr fontId="7"/>
  </si>
  <si>
    <t>(6)
資格</t>
    <rPh sb="4" eb="6">
      <t>シカク</t>
    </rPh>
    <phoneticPr fontId="21"/>
  </si>
  <si>
    <t>(7) 氏　名</t>
    <phoneticPr fontId="7"/>
  </si>
  <si>
    <t>(8)</t>
    <phoneticPr fontId="21"/>
  </si>
  <si>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</si>
  <si>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</si>
  <si>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21"/>
  </si>
  <si>
    <t>2週目</t>
    <rPh sb="1" eb="2">
      <t>シュウ</t>
    </rPh>
    <rPh sb="2" eb="3">
      <t>メ</t>
    </rPh>
    <phoneticPr fontId="21"/>
  </si>
  <si>
    <t>3週目</t>
    <rPh sb="1" eb="2">
      <t>シュウ</t>
    </rPh>
    <rPh sb="2" eb="3">
      <t>メ</t>
    </rPh>
    <phoneticPr fontId="21"/>
  </si>
  <si>
    <t>4週目</t>
    <rPh sb="1" eb="2">
      <t>シュウ</t>
    </rPh>
    <rPh sb="2" eb="3">
      <t>メ</t>
    </rPh>
    <phoneticPr fontId="21"/>
  </si>
  <si>
    <t>5週目</t>
    <rPh sb="1" eb="2">
      <t>シュウ</t>
    </rPh>
    <rPh sb="2" eb="3">
      <t>メ</t>
    </rPh>
    <phoneticPr fontId="21"/>
  </si>
  <si>
    <t>管理者</t>
    <rPh sb="0" eb="3">
      <t>カンリシャ</t>
    </rPh>
    <phoneticPr fontId="21"/>
  </si>
  <si>
    <t>A</t>
  </si>
  <si>
    <t>ー</t>
  </si>
  <si>
    <t>厚労　太郎</t>
    <rPh sb="0" eb="2">
      <t>コウロウ</t>
    </rPh>
    <rPh sb="3" eb="5">
      <t>タロウ</t>
    </rPh>
    <phoneticPr fontId="21"/>
  </si>
  <si>
    <t>看護職員</t>
    <rPh sb="0" eb="2">
      <t>カンゴ</t>
    </rPh>
    <rPh sb="2" eb="4">
      <t>ショクイン</t>
    </rPh>
    <phoneticPr fontId="21"/>
  </si>
  <si>
    <t>看護師</t>
    <rPh sb="0" eb="3">
      <t>カンゴシ</t>
    </rPh>
    <phoneticPr fontId="21"/>
  </si>
  <si>
    <t>○○　A郞</t>
    <rPh sb="4" eb="5">
      <t>ロウ</t>
    </rPh>
    <phoneticPr fontId="21"/>
  </si>
  <si>
    <t>介護職員</t>
    <rPh sb="0" eb="2">
      <t>カイゴ</t>
    </rPh>
    <rPh sb="2" eb="4">
      <t>ショクイン</t>
    </rPh>
    <phoneticPr fontId="21"/>
  </si>
  <si>
    <t>介護福祉士</t>
    <rPh sb="0" eb="2">
      <t>カイゴ</t>
    </rPh>
    <rPh sb="2" eb="5">
      <t>フクシシ</t>
    </rPh>
    <phoneticPr fontId="21"/>
  </si>
  <si>
    <t>○○　B子</t>
    <rPh sb="4" eb="5">
      <t>コ</t>
    </rPh>
    <phoneticPr fontId="21"/>
  </si>
  <si>
    <t>○○　C子</t>
    <rPh sb="4" eb="5">
      <t>コ</t>
    </rPh>
    <phoneticPr fontId="21"/>
  </si>
  <si>
    <t>(</t>
    <phoneticPr fontId="21"/>
  </si>
  <si>
    <t>)</t>
    <phoneticPr fontId="21"/>
  </si>
  <si>
    <t>(</t>
    <phoneticPr fontId="21"/>
  </si>
  <si>
    <t>）</t>
    <phoneticPr fontId="21"/>
  </si>
  <si>
    <t>(1)</t>
    <phoneticPr fontId="21"/>
  </si>
  <si>
    <t>(2)</t>
    <phoneticPr fontId="21"/>
  </si>
  <si>
    <t>No</t>
    <phoneticPr fontId="21"/>
  </si>
  <si>
    <t>(4) 
職種</t>
    <phoneticPr fontId="7"/>
  </si>
  <si>
    <t>(5)
勤務
形態</t>
    <phoneticPr fontId="7"/>
  </si>
  <si>
    <t>(7) 氏　名</t>
    <phoneticPr fontId="7"/>
  </si>
  <si>
    <t>(8)</t>
    <phoneticPr fontId="21"/>
  </si>
  <si>
    <t>従業者の勤務の体制及び勤務形態一覧表</t>
    <phoneticPr fontId="21"/>
  </si>
  <si>
    <t>(</t>
    <phoneticPr fontId="21"/>
  </si>
  <si>
    <t>(</t>
    <phoneticPr fontId="21"/>
  </si>
  <si>
    <t>)</t>
    <phoneticPr fontId="21"/>
  </si>
  <si>
    <t>）</t>
    <phoneticPr fontId="21"/>
  </si>
  <si>
    <t>(1)</t>
    <phoneticPr fontId="21"/>
  </si>
  <si>
    <t>(2)</t>
    <phoneticPr fontId="21"/>
  </si>
  <si>
    <t>(5)
勤務
形態</t>
    <phoneticPr fontId="7"/>
  </si>
  <si>
    <t>(8)</t>
    <phoneticPr fontId="21"/>
  </si>
  <si>
    <t>≪提出不要≫</t>
    <rPh sb="1" eb="3">
      <t>テイシュツ</t>
    </rPh>
    <rPh sb="3" eb="5">
      <t>フヨウ</t>
    </rPh>
    <phoneticPr fontId="2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</si>
  <si>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7"/>
  </si>
  <si>
    <t>・・・直接入力する必要がある箇所です。</t>
    <rPh sb="3" eb="5">
      <t>チョクセツ</t>
    </rPh>
    <rPh sb="5" eb="7">
      <t>ニュウリョク</t>
    </rPh>
    <rPh sb="9" eb="11">
      <t>ヒツヨウ</t>
    </rPh>
    <rPh sb="14" eb="16">
      <t>カショ</t>
    </rPh>
    <phoneticPr fontId="21"/>
  </si>
  <si>
    <t>下記の記入方法に従って、入力してください。</t>
    <rPh sb="0" eb="2">
      <t>カキ</t>
    </rPh>
    <rPh sb="3" eb="5">
      <t>キニュウ</t>
    </rPh>
    <rPh sb="5" eb="7">
      <t>ホウホウ</t>
    </rPh>
    <rPh sb="8" eb="9">
      <t>シタガ</t>
    </rPh>
    <rPh sb="12" eb="14">
      <t>ニュウリョク</t>
    </rPh>
    <phoneticPr fontId="21"/>
  </si>
  <si>
    <t>・・・プルダウンから選択して入力する必要がある箇所です。</t>
    <rPh sb="10" eb="12">
      <t>センタク</t>
    </rPh>
    <rPh sb="14" eb="16">
      <t>ニュウリョク</t>
    </rPh>
    <rPh sb="18" eb="20">
      <t>ヒツヨウ</t>
    </rPh>
    <rPh sb="23" eb="25">
      <t>カショ</t>
    </rPh>
    <phoneticPr fontId="2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</si>
  <si>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</si>
  <si>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</si>
  <si>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</si>
  <si>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</si>
  <si>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1"/>
  </si>
  <si>
    <t xml:space="preserve"> 　　 記入の順序は、職種ごとにまとめてください。</t>
    <rPh sb="4" eb="6">
      <t>キニュウ</t>
    </rPh>
    <rPh sb="7" eb="9">
      <t>ジュンジョ</t>
    </rPh>
    <rPh sb="11" eb="13">
      <t>ショクシュ</t>
    </rPh>
    <phoneticPr fontId="21"/>
  </si>
  <si>
    <t>No</t>
    <phoneticPr fontId="21"/>
  </si>
  <si>
    <t>職種名</t>
    <rPh sb="0" eb="2">
      <t>ショクシュ</t>
    </rPh>
    <rPh sb="2" eb="3">
      <t>メイ</t>
    </rPh>
    <phoneticPr fontId="2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</si>
  <si>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</si>
  <si>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1"/>
  </si>
  <si>
    <t>記号</t>
    <rPh sb="0" eb="2">
      <t>キゴウ</t>
    </rPh>
    <phoneticPr fontId="21"/>
  </si>
  <si>
    <t>区分</t>
    <rPh sb="0" eb="2">
      <t>クブン</t>
    </rPh>
    <phoneticPr fontId="21"/>
  </si>
  <si>
    <t>A</t>
    <phoneticPr fontId="21"/>
  </si>
  <si>
    <t>常勤で専従</t>
    <rPh sb="0" eb="2">
      <t>ジョウキン</t>
    </rPh>
    <rPh sb="3" eb="5">
      <t>センジュウ</t>
    </rPh>
    <phoneticPr fontId="21"/>
  </si>
  <si>
    <t>B</t>
    <phoneticPr fontId="21"/>
  </si>
  <si>
    <t>常勤で兼務</t>
    <rPh sb="0" eb="2">
      <t>ジョウキン</t>
    </rPh>
    <rPh sb="3" eb="5">
      <t>ケンム</t>
    </rPh>
    <phoneticPr fontId="21"/>
  </si>
  <si>
    <t>C</t>
    <phoneticPr fontId="21"/>
  </si>
  <si>
    <t>非常勤で専従</t>
    <rPh sb="0" eb="3">
      <t>ヒジョウキン</t>
    </rPh>
    <rPh sb="4" eb="6">
      <t>センジュウ</t>
    </rPh>
    <phoneticPr fontId="21"/>
  </si>
  <si>
    <t>D</t>
    <phoneticPr fontId="21"/>
  </si>
  <si>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</si>
  <si>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</si>
  <si>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</si>
  <si>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</si>
  <si>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</si>
  <si>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</si>
  <si>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</si>
  <si>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</si>
  <si>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1"/>
  </si>
  <si>
    <t>　　  ※ 指定基準の確認に際しては、４週分の入力で差し支えありません。</t>
    <phoneticPr fontId="2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</si>
  <si>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</si>
  <si>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</si>
  <si>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</si>
  <si>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</si>
  <si>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</si>
  <si>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7"/>
  </si>
  <si>
    <t>１．サービス種別</t>
    <rPh sb="6" eb="8">
      <t>シュベツ</t>
    </rPh>
    <phoneticPr fontId="21"/>
  </si>
  <si>
    <t>No</t>
    <phoneticPr fontId="21"/>
  </si>
  <si>
    <t>サービス種別名</t>
    <rPh sb="4" eb="6">
      <t>シュベツ</t>
    </rPh>
    <rPh sb="6" eb="7">
      <t>メイ</t>
    </rPh>
    <phoneticPr fontId="21"/>
  </si>
  <si>
    <t>介護予防訪問入浴介護</t>
    <rPh sb="0" eb="2">
      <t>カイゴ</t>
    </rPh>
    <rPh sb="2" eb="4">
      <t>ヨボウ</t>
    </rPh>
    <rPh sb="4" eb="6">
      <t>ホウモン</t>
    </rPh>
    <rPh sb="6" eb="8">
      <t>ニュウヨク</t>
    </rPh>
    <rPh sb="8" eb="10">
      <t>カイゴ</t>
    </rPh>
    <phoneticPr fontId="2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</si>
  <si>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21"/>
  </si>
  <si>
    <t>２．職種名・資格名称</t>
    <rPh sb="2" eb="4">
      <t>ショクシュ</t>
    </rPh>
    <rPh sb="4" eb="5">
      <t>メイ</t>
    </rPh>
    <rPh sb="6" eb="8">
      <t>シカク</t>
    </rPh>
    <rPh sb="8" eb="10">
      <t>メイショウ</t>
    </rPh>
    <phoneticPr fontId="21"/>
  </si>
  <si>
    <t>ー</t>
    <phoneticPr fontId="21"/>
  </si>
  <si>
    <t>ー</t>
    <phoneticPr fontId="21"/>
  </si>
  <si>
    <t>資格</t>
    <rPh sb="0" eb="2">
      <t>シカク</t>
    </rPh>
    <phoneticPr fontId="21"/>
  </si>
  <si>
    <t>ー</t>
    <phoneticPr fontId="21"/>
  </si>
  <si>
    <t>准看護師</t>
    <rPh sb="0" eb="4">
      <t>ジュンカンゴシ</t>
    </rPh>
    <phoneticPr fontId="21"/>
  </si>
  <si>
    <t>ー</t>
    <phoneticPr fontId="21"/>
  </si>
  <si>
    <t>ー</t>
    <phoneticPr fontId="21"/>
  </si>
  <si>
    <t>ー</t>
    <phoneticPr fontId="21"/>
  </si>
  <si>
    <t>ー</t>
    <phoneticPr fontId="21"/>
  </si>
  <si>
    <t>【自治体の皆様へ】</t>
    <rPh sb="1" eb="4">
      <t>ジチタイ</t>
    </rPh>
    <rPh sb="5" eb="7">
      <t>ミナサマ</t>
    </rPh>
    <phoneticPr fontId="21"/>
  </si>
  <si>
    <t>※ INDIRECT関数使用のため、以下のとおりセルに「名前の定義」をしています。</t>
    <rPh sb="10" eb="12">
      <t>カンスウ</t>
    </rPh>
    <rPh sb="12" eb="14">
      <t>シヨウ</t>
    </rPh>
    <rPh sb="18" eb="20">
      <t>イカ</t>
    </rPh>
    <rPh sb="28" eb="30">
      <t>ナマエ</t>
    </rPh>
    <rPh sb="31" eb="33">
      <t>テイギ</t>
    </rPh>
    <phoneticPr fontId="21"/>
  </si>
  <si>
    <t>　12行目・・・「職種」</t>
    <rPh sb="3" eb="5">
      <t>ギョウメ</t>
    </rPh>
    <rPh sb="9" eb="11">
      <t>ショクシュ</t>
    </rPh>
    <phoneticPr fontId="21"/>
  </si>
  <si>
    <t>　C列・・・「管理者」</t>
    <rPh sb="2" eb="3">
      <t>レツ</t>
    </rPh>
    <rPh sb="7" eb="10">
      <t>カンリシャ</t>
    </rPh>
    <phoneticPr fontId="21"/>
  </si>
  <si>
    <t>　D列・・・「看護職員」</t>
    <rPh sb="2" eb="3">
      <t>レツ</t>
    </rPh>
    <rPh sb="7" eb="9">
      <t>カンゴ</t>
    </rPh>
    <rPh sb="9" eb="11">
      <t>ショクイン</t>
    </rPh>
    <phoneticPr fontId="21"/>
  </si>
  <si>
    <t>　E列・・・「介護職員」</t>
    <rPh sb="2" eb="3">
      <t>レツ</t>
    </rPh>
    <rPh sb="7" eb="9">
      <t>カイゴ</t>
    </rPh>
    <rPh sb="9" eb="11">
      <t>ショクイン</t>
    </rPh>
    <phoneticPr fontId="2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</si>
  <si>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1"/>
  </si>
  <si>
    <t>　行が足りない場合は、適宜追加してください。</t>
    <rPh sb="1" eb="2">
      <t>ギョウ</t>
    </rPh>
    <rPh sb="3" eb="4">
      <t>タ</t>
    </rPh>
    <rPh sb="7" eb="9">
      <t>バアイ</t>
    </rPh>
    <rPh sb="11" eb="13">
      <t>テキギ</t>
    </rPh>
    <rPh sb="13" eb="15">
      <t>ツイカ</t>
    </rPh>
    <phoneticPr fontId="2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</si>
  <si>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</si>
  <si>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1"/>
  </si>
  <si>
    <t>　・「数式」タブ　⇒　「名前の定義」を選択</t>
    <rPh sb="3" eb="5">
      <t>スウシキ</t>
    </rPh>
    <rPh sb="12" eb="14">
      <t>ナマエ</t>
    </rPh>
    <rPh sb="15" eb="17">
      <t>テイギ</t>
    </rPh>
    <rPh sb="19" eb="21">
      <t>センタク</t>
    </rPh>
    <phoneticPr fontId="21"/>
  </si>
  <si>
    <t>　・「名前」に職種名を入力</t>
    <rPh sb="3" eb="5">
      <t>ナマエ</t>
    </rPh>
    <rPh sb="7" eb="9">
      <t>ショクシュ</t>
    </rPh>
    <rPh sb="9" eb="10">
      <t>メイ</t>
    </rPh>
    <rPh sb="11" eb="13">
      <t>ニュウリョク</t>
    </rPh>
    <phoneticPr fontId="2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</si>
  <si>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</si>
  <si>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1"/>
  </si>
  <si>
    <t>運営指導事前提出資料（指定訪問入浴介護）</t>
    <rPh sb="0" eb="2">
      <t>ウンエイ</t>
    </rPh>
    <rPh sb="4" eb="6">
      <t>ジゼン</t>
    </rPh>
    <rPh sb="6" eb="8">
      <t>テイシュツ</t>
    </rPh>
    <rPh sb="8" eb="10">
      <t>シリョウ</t>
    </rPh>
    <rPh sb="11" eb="13">
      <t>シテイ</t>
    </rPh>
    <rPh sb="13" eb="15">
      <t>ホウモン</t>
    </rPh>
    <rPh sb="15" eb="17">
      <t>ニュウヨク</t>
    </rPh>
    <rPh sb="17" eb="19">
      <t>カイゴ</t>
    </rPh>
    <phoneticPr fontId="7"/>
  </si>
  <si>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7"/>
  </si>
  <si>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7"/>
  </si>
  <si>
    <t>運営指導出席者名簿</t>
    <rPh sb="0" eb="2">
      <t>ウンエイ</t>
    </rPh>
    <rPh sb="2" eb="4">
      <t>シドウ</t>
    </rPh>
    <rPh sb="4" eb="7">
      <t>シュッセキシャ</t>
    </rPh>
    <rPh sb="7" eb="9">
      <t>メイボ</t>
    </rPh>
    <phoneticPr fontId="7"/>
  </si>
  <si>
    <t>運営指導年月日</t>
    <rPh sb="0" eb="2">
      <t>ウンエイ</t>
    </rPh>
    <rPh sb="2" eb="4">
      <t>シドウ</t>
    </rPh>
    <rPh sb="4" eb="7">
      <t>ネンガッピ</t>
    </rPh>
    <phoneticPr fontId="7"/>
  </si>
  <si>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7"/>
  </si>
  <si>
    <t>102 訪問入浴介護費</t>
  </si>
  <si>
    <t>３人の介護職員による場合</t>
    <rPh sb="1" eb="2">
      <t>ニン</t>
    </rPh>
    <rPh sb="3" eb="5">
      <t>カイゴ</t>
    </rPh>
    <rPh sb="5" eb="7">
      <t>ショクイン</t>
    </rPh>
    <rPh sb="10" eb="12">
      <t>バアイ</t>
    </rPh>
    <phoneticPr fontId="7"/>
  </si>
  <si>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7"/>
  </si>
  <si>
    <t>□</t>
    <phoneticPr fontId="7"/>
  </si>
  <si>
    <t>あり</t>
    <phoneticPr fontId="7"/>
  </si>
  <si>
    <t>確認の記録(規定はなし)</t>
    <rPh sb="0" eb="2">
      <t>カクニン</t>
    </rPh>
    <rPh sb="3" eb="5">
      <t>キロク</t>
    </rPh>
    <rPh sb="6" eb="8">
      <t>キテイ</t>
    </rPh>
    <phoneticPr fontId="7"/>
  </si>
  <si>
    <t>清拭又は、一部分浴の場合</t>
    <rPh sb="0" eb="2">
      <t>セイシキ</t>
    </rPh>
    <rPh sb="2" eb="3">
      <t>マタ</t>
    </rPh>
    <rPh sb="5" eb="6">
      <t>イチ</t>
    </rPh>
    <rPh sb="6" eb="9">
      <t>ブブンヨク</t>
    </rPh>
    <rPh sb="10" eb="12">
      <t>バアイ</t>
    </rPh>
    <phoneticPr fontId="7"/>
  </si>
  <si>
    <t>訪問時の利用者の心身の状況等から全身入浴が困難な場合であって、利用者の希望により清拭又は部分浴を実施</t>
    <rPh sb="0" eb="3">
      <t>ホウモンジ</t>
    </rPh>
    <rPh sb="4" eb="7">
      <t>リヨウシャ</t>
    </rPh>
    <rPh sb="8" eb="10">
      <t>シンシン</t>
    </rPh>
    <rPh sb="11" eb="13">
      <t>ジョウキョウ</t>
    </rPh>
    <rPh sb="13" eb="14">
      <t>トウ</t>
    </rPh>
    <rPh sb="16" eb="18">
      <t>ゼンシン</t>
    </rPh>
    <rPh sb="18" eb="20">
      <t>ニュウヨク</t>
    </rPh>
    <rPh sb="21" eb="23">
      <t>コンナン</t>
    </rPh>
    <rPh sb="24" eb="26">
      <t>バアイ</t>
    </rPh>
    <rPh sb="31" eb="34">
      <t>リヨウシャ</t>
    </rPh>
    <rPh sb="35" eb="37">
      <t>キボウ</t>
    </rPh>
    <rPh sb="40" eb="42">
      <t>セイシキ</t>
    </rPh>
    <rPh sb="42" eb="43">
      <t>マタ</t>
    </rPh>
    <rPh sb="44" eb="47">
      <t>ブブンヨク</t>
    </rPh>
    <rPh sb="48" eb="50">
      <t>ジッシ</t>
    </rPh>
    <phoneticPr fontId="7"/>
  </si>
  <si>
    <t>あり</t>
    <phoneticPr fontId="7"/>
  </si>
  <si>
    <t>事業所と同一の敷地内若しくは隣接する敷地内の建物若しくは事業所と同一の建物等に居住する利用者に対する取扱い</t>
    <phoneticPr fontId="7"/>
  </si>
  <si>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7"/>
  </si>
  <si>
    <t>所定単位数の100分の90</t>
  </si>
  <si>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7"/>
  </si>
  <si>
    <t>所定単位数の100分の90</t>
    <phoneticPr fontId="7"/>
  </si>
  <si>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7"/>
  </si>
  <si>
    <t>所定単位数の100分の85</t>
    <rPh sb="0" eb="2">
      <t>ショテイ</t>
    </rPh>
    <rPh sb="2" eb="5">
      <t>タンイスウ</t>
    </rPh>
    <rPh sb="9" eb="10">
      <t>フン</t>
    </rPh>
    <phoneticPr fontId="7"/>
  </si>
  <si>
    <t>特別地域訪問入浴介護加算</t>
    <rPh sb="0" eb="2">
      <t>トクベツ</t>
    </rPh>
    <rPh sb="2" eb="4">
      <t>チイキ</t>
    </rPh>
    <rPh sb="4" eb="6">
      <t>ホウモン</t>
    </rPh>
    <rPh sb="6" eb="8">
      <t>ニュウヨク</t>
    </rPh>
    <rPh sb="8" eb="10">
      <t>カイゴ</t>
    </rPh>
    <rPh sb="10" eb="12">
      <t>カサン</t>
    </rPh>
    <phoneticPr fontId="7"/>
  </si>
  <si>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
  </si>
  <si>
    <t>□</t>
    <phoneticPr fontId="7"/>
  </si>
  <si>
    <t>該当</t>
    <rPh sb="0" eb="2">
      <t>ガイトウ</t>
    </rPh>
    <phoneticPr fontId="7"/>
  </si>
  <si>
    <t>中山間地域等における小規模事業所加算</t>
    <rPh sb="0" eb="1">
      <t>ナカ</t>
    </rPh>
    <rPh sb="1" eb="3">
      <t>ヤマアイ</t>
    </rPh>
    <rPh sb="3" eb="6">
      <t>チイキナド</t>
    </rPh>
    <rPh sb="10" eb="13">
      <t>ショウキボ</t>
    </rPh>
    <rPh sb="13" eb="16">
      <t>ジギョウショ</t>
    </rPh>
    <rPh sb="16" eb="18">
      <t>カサン</t>
    </rPh>
    <phoneticPr fontId="7"/>
  </si>
  <si>
    <t>厚生労働大臣が定める地域（平成21年厚生労働省告示第83号）に所在し、かつ、１月当たり延べ訪問回数が20回以下の事業所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2" eb="53">
      <t>カイ</t>
    </rPh>
    <rPh sb="53" eb="55">
      <t>イカ</t>
    </rPh>
    <rPh sb="56" eb="59">
      <t>ジギョウショ</t>
    </rPh>
    <phoneticPr fontId="7"/>
  </si>
  <si>
    <t>□</t>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</si>
  <si>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</si>
  <si>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7"/>
  </si>
  <si>
    <t>初回加算</t>
    <rPh sb="0" eb="2">
      <t>ショカイ</t>
    </rPh>
    <rPh sb="2" eb="4">
      <t>カサン</t>
    </rPh>
    <phoneticPr fontId="7"/>
  </si>
  <si>
    <t>新規利用者の居宅を訪問し、サービスの利用に関する調整を行った上で、初回のサービス提供を行う</t>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7"/>
  </si>
  <si>
    <t>□</t>
    <phoneticPr fontId="7"/>
  </si>
  <si>
    <t>サービス提供記録等</t>
    <rPh sb="4" eb="6">
      <t>テイキョウ</t>
    </rPh>
    <rPh sb="6" eb="8">
      <t>キロク</t>
    </rPh>
    <rPh sb="8" eb="9">
      <t>トウ</t>
    </rPh>
    <phoneticPr fontId="7"/>
  </si>
  <si>
    <t>認知症専門ケア加算（Ⅰ）</t>
    <rPh sb="0" eb="3">
      <t>ニンチショウ</t>
    </rPh>
    <rPh sb="3" eb="5">
      <t>センモン</t>
    </rPh>
    <rPh sb="7" eb="9">
      <t>カサン</t>
    </rPh>
    <phoneticPr fontId="7"/>
  </si>
  <si>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</si>
  <si>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</si>
  <si>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</si>
  <si>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実施</t>
    <rPh sb="0" eb="2">
      <t>ジッシ</t>
    </rPh>
    <phoneticPr fontId="7"/>
  </si>
  <si>
    <t>認知症専門ケア加算（Ⅱ）</t>
    <rPh sb="0" eb="3">
      <t>ニンチショウ</t>
    </rPh>
    <rPh sb="3" eb="5">
      <t>センモン</t>
    </rPh>
    <rPh sb="7" eb="9">
      <t>カサン</t>
    </rPh>
    <phoneticPr fontId="7"/>
  </si>
  <si>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7"/>
  </si>
  <si>
    <t>□</t>
    <phoneticPr fontId="7"/>
  </si>
  <si>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</si>
  <si>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7"/>
  </si>
  <si>
    <t>サービス提供体制強化加算（Ⅰ）</t>
    <rPh sb="4" eb="6">
      <t>テイキョウ</t>
    </rPh>
    <rPh sb="6" eb="8">
      <t>タイセイ</t>
    </rPh>
    <rPh sb="8" eb="10">
      <t>キョウカ</t>
    </rPh>
    <rPh sb="10" eb="12">
      <t>カサン</t>
    </rPh>
    <phoneticPr fontId="7"/>
  </si>
  <si>
    <t>１　研修の計画策定、実施（又は実施予定）</t>
    <rPh sb="2" eb="4">
      <t>ケンシュウ</t>
    </rPh>
    <rPh sb="5" eb="7">
      <t>ケイカク</t>
    </rPh>
    <rPh sb="7" eb="9">
      <t>サクテイ</t>
    </rPh>
    <rPh sb="10" eb="12">
      <t>ジッシ</t>
    </rPh>
    <rPh sb="13" eb="14">
      <t>マタ</t>
    </rPh>
    <rPh sb="15" eb="17">
      <t>ジッシ</t>
    </rPh>
    <rPh sb="17" eb="19">
      <t>ヨテイ</t>
    </rPh>
    <phoneticPr fontId="7"/>
  </si>
  <si>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7"/>
  </si>
  <si>
    <t>定期的に実施</t>
    <rPh sb="0" eb="3">
      <t>テイキテキ</t>
    </rPh>
    <rPh sb="4" eb="6">
      <t>ジッシ</t>
    </rPh>
    <phoneticPr fontId="7"/>
  </si>
  <si>
    <t>３　定期的な健康診断の実施</t>
    <rPh sb="2" eb="5">
      <t>テイキテキ</t>
    </rPh>
    <rPh sb="6" eb="8">
      <t>ケンコウ</t>
    </rPh>
    <rPh sb="8" eb="10">
      <t>シンダン</t>
    </rPh>
    <rPh sb="11" eb="13">
      <t>ジッシ</t>
    </rPh>
    <phoneticPr fontId="7"/>
  </si>
  <si>
    <t>全員に実施</t>
    <rPh sb="0" eb="2">
      <t>ゼンイン</t>
    </rPh>
    <rPh sb="3" eb="5">
      <t>ジッシ</t>
    </rPh>
    <phoneticPr fontId="7"/>
  </si>
  <si>
    <t>４　次の(一）又は（二）に該当</t>
    <rPh sb="2" eb="3">
      <t>ツギ</t>
    </rPh>
    <rPh sb="5" eb="6">
      <t>1</t>
    </rPh>
    <rPh sb="7" eb="8">
      <t>マタ</t>
    </rPh>
    <rPh sb="10" eb="11">
      <t>2</t>
    </rPh>
    <rPh sb="13" eb="15">
      <t>ガイトウ</t>
    </rPh>
    <phoneticPr fontId="7"/>
  </si>
  <si>
    <t>(一）介護職員総数のうち介護福祉士の占める割合が100分の60以上</t>
    <rPh sb="1" eb="2">
      <t>1</t>
    </rPh>
    <rPh sb="27" eb="28">
      <t>ブン</t>
    </rPh>
    <phoneticPr fontId="7"/>
  </si>
  <si>
    <t>(二)介護職員総数のうち勤続年数十年以上の介護福祉士の占める割合が100分の25以上</t>
    <phoneticPr fontId="7"/>
  </si>
  <si>
    <t>５　サービス提供体制強化加算（Ⅱ）及び（Ⅲ）を算定していない</t>
    <rPh sb="6" eb="14">
      <t>テイキョウタイセイキョウカカサン</t>
    </rPh>
    <rPh sb="17" eb="18">
      <t>オヨ</t>
    </rPh>
    <rPh sb="23" eb="25">
      <t>サンテイ</t>
    </rPh>
    <phoneticPr fontId="7"/>
  </si>
  <si>
    <t>サービス提供体制強化加算（Ⅱ）</t>
    <rPh sb="4" eb="6">
      <t>テイキョウ</t>
    </rPh>
    <rPh sb="6" eb="8">
      <t>タイセイ</t>
    </rPh>
    <rPh sb="8" eb="10">
      <t>キョウカ</t>
    </rPh>
    <rPh sb="10" eb="12">
      <t>カサン</t>
    </rPh>
    <phoneticPr fontId="7"/>
  </si>
  <si>
    <t>１　研修の計画策定、実施（又は実施予定）</t>
    <rPh sb="2" eb="4">
      <t>ケンシュウ</t>
    </rPh>
    <rPh sb="5" eb="7">
      <t>ケイカク</t>
    </rPh>
    <rPh sb="7" eb="9">
      <t>サクテイ</t>
    </rPh>
    <rPh sb="10" eb="12">
      <t>ジッシ</t>
    </rPh>
    <phoneticPr fontId="7"/>
  </si>
  <si>
    <t>４　介護職員総数のうち介護福祉士の占める割合が100分の40以上又は介護福祉士、実務者研修修了者及び介護職員基礎研修修了者の占める割合が100分の60以上</t>
    <phoneticPr fontId="7"/>
  </si>
  <si>
    <t>５　サービス提供体制強化加算（Ⅰ）及び（Ⅲ）を算定していない</t>
    <rPh sb="17" eb="18">
      <t>オヨ</t>
    </rPh>
    <phoneticPr fontId="7"/>
  </si>
  <si>
    <t>□</t>
    <phoneticPr fontId="7"/>
  </si>
  <si>
    <t>サービス提供体制強化加算（Ⅲ）</t>
    <rPh sb="4" eb="6">
      <t>テイキョウ</t>
    </rPh>
    <rPh sb="6" eb="8">
      <t>タイセイ</t>
    </rPh>
    <rPh sb="8" eb="10">
      <t>キョウカ</t>
    </rPh>
    <rPh sb="10" eb="12">
      <t>カサン</t>
    </rPh>
    <phoneticPr fontId="7"/>
  </si>
  <si>
    <t>４　次の(一）又は（二）に該当</t>
    <rPh sb="7" eb="8">
      <t>マタ</t>
    </rPh>
    <phoneticPr fontId="7"/>
  </si>
  <si>
    <t>(一)介護職員総数のうち介護福祉士の占める割合が100分の30以上又は介護福祉士、実務者研修修了者及び介護職員基礎研修修了者の占める割合が100分の50以上</t>
    <rPh sb="1" eb="2">
      <t>1</t>
    </rPh>
    <rPh sb="27" eb="28">
      <t>ブン</t>
    </rPh>
    <rPh sb="72" eb="73">
      <t>ブン</t>
    </rPh>
    <phoneticPr fontId="7"/>
  </si>
  <si>
    <t>□</t>
    <phoneticPr fontId="7"/>
  </si>
  <si>
    <t>(二)介護従事者の総数のうち勤続年数７年以上の者の占める割合が100分の30以上</t>
    <phoneticPr fontId="7"/>
  </si>
  <si>
    <t>５　サービス提供体制強化加算（Ⅰ）及び（Ⅱ）を算定していない</t>
    <rPh sb="17" eb="18">
      <t>オヨ</t>
    </rPh>
    <phoneticPr fontId="7"/>
  </si>
  <si>
    <t>介護職員処遇改善加算（Ⅰ）</t>
    <rPh sb="0" eb="2">
      <t>カイゴ</t>
    </rPh>
    <rPh sb="2" eb="4">
      <t>ショクイン</t>
    </rPh>
    <rPh sb="4" eb="6">
      <t>ショグウ</t>
    </rPh>
    <rPh sb="6" eb="8">
      <t>カイゼン</t>
    </rPh>
    <rPh sb="8" eb="10">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</si>
  <si>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</si>
  <si>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介護職員処遇改善計画書</t>
    <rPh sb="0" eb="2">
      <t>カイゴ</t>
    </rPh>
    <rPh sb="2" eb="4">
      <t>ショクイン</t>
    </rPh>
    <rPh sb="4" eb="6">
      <t>ショグウ</t>
    </rPh>
    <rPh sb="6" eb="8">
      <t>カイゼン</t>
    </rPh>
    <rPh sb="8" eb="11">
      <t>ケイカクショ</t>
    </rPh>
    <phoneticPr fontId="7"/>
  </si>
  <si>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7"/>
  </si>
  <si>
    <t>あり</t>
    <phoneticPr fontId="7"/>
  </si>
  <si>
    <t>３　賃金改善の実施</t>
    <rPh sb="2" eb="4">
      <t>チンギン</t>
    </rPh>
    <rPh sb="4" eb="6">
      <t>カイゼン</t>
    </rPh>
    <rPh sb="7" eb="9">
      <t>ジッシ</t>
    </rPh>
    <phoneticPr fontId="7"/>
  </si>
  <si>
    <t>４　処遇改善に関する実績の報告</t>
    <rPh sb="2" eb="4">
      <t>ショグウ</t>
    </rPh>
    <rPh sb="4" eb="6">
      <t>カイゼン</t>
    </rPh>
    <rPh sb="7" eb="8">
      <t>カン</t>
    </rPh>
    <rPh sb="10" eb="12">
      <t>ジッセキ</t>
    </rPh>
    <rPh sb="13" eb="15">
      <t>ホウコク</t>
    </rPh>
    <phoneticPr fontId="7"/>
  </si>
  <si>
    <t>実績報告書</t>
    <rPh sb="0" eb="2">
      <t>ジッセキ</t>
    </rPh>
    <rPh sb="2" eb="5">
      <t>ホウコクショ</t>
    </rPh>
    <phoneticPr fontId="7"/>
  </si>
  <si>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</si>
  <si>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なし</t>
    <phoneticPr fontId="7"/>
  </si>
  <si>
    <t>６　労働保険料の納付</t>
    <rPh sb="2" eb="4">
      <t>ロウドウ</t>
    </rPh>
    <rPh sb="4" eb="7">
      <t>ホケンリョウ</t>
    </rPh>
    <rPh sb="8" eb="10">
      <t>ノウフ</t>
    </rPh>
    <phoneticPr fontId="7"/>
  </si>
  <si>
    <t>適正に納付</t>
    <rPh sb="0" eb="2">
      <t>テキセイ</t>
    </rPh>
    <rPh sb="3" eb="5">
      <t>ノウフ</t>
    </rPh>
    <phoneticPr fontId="7"/>
  </si>
  <si>
    <t>７　次の（一）、（二）、（三）のいずれにも適合</t>
    <phoneticPr fontId="7"/>
  </si>
  <si>
    <t>(一)任用の際の職責又は職務内容等の要件を書面で作成し、全ての介護職員に周知</t>
    <rPh sb="21" eb="23">
      <t>ショメン</t>
    </rPh>
    <rPh sb="24" eb="26">
      <t>サクセイ</t>
    </rPh>
    <phoneticPr fontId="7"/>
  </si>
  <si>
    <t>(二)資質の向上の支援に関する計画の策定、研修の実施又は研修の機会を確保し、全ての介護職員に周知</t>
    <phoneticPr fontId="7"/>
  </si>
  <si>
    <t>研修計画書</t>
    <rPh sb="0" eb="2">
      <t>ケンシュウ</t>
    </rPh>
    <rPh sb="2" eb="4">
      <t>ケイカク</t>
    </rPh>
    <rPh sb="4" eb="5">
      <t>ショ</t>
    </rPh>
    <phoneticPr fontId="7"/>
  </si>
  <si>
    <t>（三）経験若しくは資格等に応じて昇給する仕組み又は一定の基準に基づき定期に昇給する仕組みを設け、全ての介護職員に周知</t>
    <phoneticPr fontId="7"/>
  </si>
  <si>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7"/>
  </si>
  <si>
    <t>介護職員処遇改善加算（Ⅱ）</t>
    <rPh sb="0" eb="2">
      <t>カイゴ</t>
    </rPh>
    <rPh sb="2" eb="4">
      <t>ショクイン</t>
    </rPh>
    <rPh sb="4" eb="6">
      <t>ショグウ</t>
    </rPh>
    <rPh sb="6" eb="8">
      <t>カイゼン</t>
    </rPh>
    <rPh sb="8" eb="10">
      <t>カサン</t>
    </rPh>
    <phoneticPr fontId="7"/>
  </si>
  <si>
    <t>７ 次の(一)、(二)のいずれにも適合</t>
    <phoneticPr fontId="7"/>
  </si>
  <si>
    <t>介護職員処遇改善加算（Ⅲ）</t>
    <rPh sb="0" eb="2">
      <t>カイゴ</t>
    </rPh>
    <rPh sb="2" eb="4">
      <t>ショクイン</t>
    </rPh>
    <rPh sb="4" eb="6">
      <t>ショグウ</t>
    </rPh>
    <rPh sb="6" eb="8">
      <t>カイゼン</t>
    </rPh>
    <rPh sb="8" eb="10">
      <t>カサン</t>
    </rPh>
    <phoneticPr fontId="7"/>
  </si>
  <si>
    <t>７　次の(一)、(二)のいずれかに適合</t>
    <phoneticPr fontId="7"/>
  </si>
  <si>
    <t>(二)資質の向上の支援に関する計画の策定、研修の実施又は研修の機会を確保し、全ての介護職員に周知</t>
  </si>
  <si>
    <t>８　処遇改善の内容（賃金改善を除く）及び処遇改善に要する費用の見込額を全ての職員に周知</t>
    <rPh sb="31" eb="34">
      <t>ミコミガク</t>
    </rPh>
    <phoneticPr fontId="7"/>
  </si>
  <si>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7"/>
  </si>
  <si>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7"/>
  </si>
  <si>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7"/>
  </si>
  <si>
    <t>（一）経験・技能のある介護職員のうち一人は、賃金改善に要する費用の見込み額が月額８万円以上又は年額４４０万円以上</t>
    <rPh sb="1" eb="2">
      <t>1</t>
    </rPh>
    <rPh sb="3" eb="5">
      <t>ケイケン</t>
    </rPh>
    <rPh sb="6" eb="8">
      <t>ギノウ</t>
    </rPh>
    <rPh sb="11" eb="13">
      <t>カイゴ</t>
    </rPh>
    <rPh sb="13" eb="15">
      <t>ショクイン</t>
    </rPh>
    <rPh sb="18" eb="20">
      <t>ヒトリ</t>
    </rPh>
    <rPh sb="22" eb="24">
      <t>チンギン</t>
    </rPh>
    <rPh sb="24" eb="26">
      <t>カイゼン</t>
    </rPh>
    <rPh sb="27" eb="28">
      <t>ヨウ</t>
    </rPh>
    <rPh sb="30" eb="32">
      <t>ヒヨウ</t>
    </rPh>
    <rPh sb="33" eb="35">
      <t>ミコ</t>
    </rPh>
    <rPh sb="36" eb="37">
      <t>ガク</t>
    </rPh>
    <rPh sb="38" eb="40">
      <t>ゲツガク</t>
    </rPh>
    <rPh sb="41" eb="43">
      <t>マンエン</t>
    </rPh>
    <rPh sb="43" eb="45">
      <t>イジョウ</t>
    </rPh>
    <rPh sb="45" eb="46">
      <t>マタ</t>
    </rPh>
    <rPh sb="47" eb="49">
      <t>ネンガク</t>
    </rPh>
    <rPh sb="52" eb="54">
      <t>マンエン</t>
    </rPh>
    <rPh sb="54" eb="56">
      <t>イジョウ</t>
    </rPh>
    <phoneticPr fontId="7"/>
  </si>
  <si>
    <t>（二）指定訪問入浴介護事業所における経験・技能のある介護職員の賃金改善に要する費用の見込額の平均が介護職員（経験・技能のある介護職員を除く）の賃金改善に要する費用の見込額の平均を上回っている</t>
    <rPh sb="1" eb="2">
      <t>2</t>
    </rPh>
    <rPh sb="3" eb="5">
      <t>シテイ</t>
    </rPh>
    <rPh sb="5" eb="7">
      <t>ホウモン</t>
    </rPh>
    <rPh sb="7" eb="9">
      <t>ニュウヨク</t>
    </rPh>
    <rPh sb="9" eb="11">
      <t>カイゴ</t>
    </rPh>
    <rPh sb="11" eb="14">
      <t>ジギョウショ</t>
    </rPh>
    <rPh sb="18" eb="20">
      <t>ケイケン</t>
    </rPh>
    <rPh sb="21" eb="23">
      <t>ギノウ</t>
    </rPh>
    <rPh sb="26" eb="28">
      <t>カイゴ</t>
    </rPh>
    <rPh sb="28" eb="30">
      <t>ショクイン</t>
    </rPh>
    <rPh sb="31" eb="33">
      <t>チンギン</t>
    </rPh>
    <rPh sb="33" eb="35">
      <t>カイゼン</t>
    </rPh>
    <rPh sb="36" eb="37">
      <t>ヨウ</t>
    </rPh>
    <rPh sb="39" eb="41">
      <t>ヒヨウ</t>
    </rPh>
    <rPh sb="42" eb="44">
      <t>ミコ</t>
    </rPh>
    <rPh sb="44" eb="45">
      <t>ガク</t>
    </rPh>
    <rPh sb="46" eb="48">
      <t>ヘイキン</t>
    </rPh>
    <rPh sb="49" eb="51">
      <t>カイゴ</t>
    </rPh>
    <rPh sb="51" eb="53">
      <t>ショクイン</t>
    </rPh>
    <rPh sb="54" eb="56">
      <t>ケイケン</t>
    </rPh>
    <rPh sb="67" eb="68">
      <t>ノゾ</t>
    </rPh>
    <rPh sb="71" eb="73">
      <t>チンギン</t>
    </rPh>
    <rPh sb="73" eb="75">
      <t>カイゼン</t>
    </rPh>
    <rPh sb="76" eb="77">
      <t>ヨウ</t>
    </rPh>
    <rPh sb="79" eb="81">
      <t>ヒヨウ</t>
    </rPh>
    <rPh sb="82" eb="85">
      <t>ミコミガク</t>
    </rPh>
    <rPh sb="86" eb="88">
      <t>ヘイキン</t>
    </rPh>
    <rPh sb="89" eb="91">
      <t>ウワマワ</t>
    </rPh>
    <phoneticPr fontId="7"/>
  </si>
  <si>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7"/>
  </si>
  <si>
    <t>（四）介護職員以外の職員の賃金改善後の賃金の見込額が年額４４０万円を上回らない</t>
    <rPh sb="1" eb="2">
      <t>4</t>
    </rPh>
    <rPh sb="3" eb="5">
      <t>カイゴ</t>
    </rPh>
    <rPh sb="5" eb="7">
      <t>ショクイン</t>
    </rPh>
    <rPh sb="7" eb="9">
      <t>イガイ</t>
    </rPh>
    <rPh sb="10" eb="12">
      <t>ショクイン</t>
    </rPh>
    <rPh sb="13" eb="17">
      <t>チンギンカイゼン</t>
    </rPh>
    <rPh sb="17" eb="18">
      <t>ゴ</t>
    </rPh>
    <rPh sb="19" eb="21">
      <t>チンギン</t>
    </rPh>
    <rPh sb="22" eb="25">
      <t>ミコミガク</t>
    </rPh>
    <rPh sb="26" eb="28">
      <t>ネンガク</t>
    </rPh>
    <rPh sb="32" eb="33">
      <t>エン</t>
    </rPh>
    <rPh sb="34" eb="36">
      <t>ウワマワ</t>
    </rPh>
    <phoneticPr fontId="7"/>
  </si>
  <si>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7"/>
  </si>
  <si>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7"/>
  </si>
  <si>
    <t>４　処遇改善の実施の報告</t>
    <rPh sb="2" eb="4">
      <t>ショグウ</t>
    </rPh>
    <rPh sb="4" eb="6">
      <t>カイゼン</t>
    </rPh>
    <rPh sb="7" eb="9">
      <t>ジッシ</t>
    </rPh>
    <rPh sb="10" eb="12">
      <t>ホウコク</t>
    </rPh>
    <phoneticPr fontId="7"/>
  </si>
  <si>
    <t>５　サービス提供体制強化加算（Ⅰ）又は（Ⅱ）の届出</t>
    <rPh sb="6" eb="8">
      <t>テイキョウ</t>
    </rPh>
    <rPh sb="8" eb="10">
      <t>タイセイ</t>
    </rPh>
    <rPh sb="10" eb="12">
      <t>キョウカ</t>
    </rPh>
    <rPh sb="12" eb="14">
      <t>カサン</t>
    </rPh>
    <rPh sb="17" eb="18">
      <t>マタ</t>
    </rPh>
    <rPh sb="23" eb="25">
      <t>トドケデ</t>
    </rPh>
    <phoneticPr fontId="7"/>
  </si>
  <si>
    <t>６　介護職員処遇改善加算（Ⅰ）から（Ⅲ）までのいずれかを算定</t>
    <rPh sb="2" eb="4">
      <t>カイゴ</t>
    </rPh>
    <rPh sb="4" eb="6">
      <t>ショクイン</t>
    </rPh>
    <rPh sb="6" eb="8">
      <t>ショグウ</t>
    </rPh>
    <rPh sb="8" eb="12">
      <t>カイゼンカサン</t>
    </rPh>
    <rPh sb="28" eb="30">
      <t>サンテイ</t>
    </rPh>
    <phoneticPr fontId="7"/>
  </si>
  <si>
    <t>７　処遇改善の内容（賃金改善を除く）及び処遇改善に要する費用の見込額を全ての職員に周知</t>
    <rPh sb="31" eb="33">
      <t>ミコ</t>
    </rPh>
    <rPh sb="33" eb="34">
      <t>ガク</t>
    </rPh>
    <phoneticPr fontId="7"/>
  </si>
  <si>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</si>
  <si>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7"/>
  </si>
  <si>
    <t>５　介護職員処遇改善加算（Ⅰ）から（Ⅲ）までのいずれかを算定</t>
    <rPh sb="2" eb="4">
      <t>カイゴ</t>
    </rPh>
    <rPh sb="4" eb="6">
      <t>ショクイン</t>
    </rPh>
    <rPh sb="6" eb="8">
      <t>ショグウ</t>
    </rPh>
    <rPh sb="8" eb="12">
      <t>カイゼンカサン</t>
    </rPh>
    <rPh sb="28" eb="30">
      <t>サンテイ</t>
    </rPh>
    <phoneticPr fontId="7"/>
  </si>
  <si>
    <t>６　処遇改善の内容（賃金改善を除く）及び処遇改善に要する費用の見込額を全ての職員に周知</t>
    <rPh sb="31" eb="33">
      <t>ミコ</t>
    </rPh>
    <rPh sb="33" eb="34">
      <t>ガク</t>
    </rPh>
    <phoneticPr fontId="7"/>
  </si>
  <si>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</si>
  <si>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介護職員等ベースアップ等支援加算</t>
    <rPh sb="0" eb="2">
      <t>カイゴ</t>
    </rPh>
    <rPh sb="2" eb="4">
      <t>ショクイン</t>
    </rPh>
    <rPh sb="4" eb="5">
      <t>トウ</t>
    </rPh>
    <rPh sb="11" eb="12">
      <t>ナド</t>
    </rPh>
    <rPh sb="12" eb="14">
      <t>シエン</t>
    </rPh>
    <rPh sb="14" eb="16">
      <t>カサン</t>
    </rPh>
    <phoneticPr fontId="7"/>
  </si>
  <si>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7"/>
  </si>
  <si>
    <t>ベースアップ等支援加算処遇改善計画書</t>
    <rPh sb="6" eb="7">
      <t>ナド</t>
    </rPh>
    <rPh sb="7" eb="9">
      <t>シエン</t>
    </rPh>
    <rPh sb="9" eb="11">
      <t>カサン</t>
    </rPh>
    <rPh sb="11" eb="13">
      <t>ショグウ</t>
    </rPh>
    <rPh sb="13" eb="15">
      <t>カイゼン</t>
    </rPh>
    <rPh sb="15" eb="18">
      <t>ケイカクショ</t>
    </rPh>
    <phoneticPr fontId="7"/>
  </si>
  <si>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7"/>
  </si>
  <si>
    <t>401 介護予防訪問入浴介護費</t>
    <phoneticPr fontId="7"/>
  </si>
  <si>
    <t>２人の介護職員による場合</t>
    <rPh sb="1" eb="2">
      <t>ニン</t>
    </rPh>
    <rPh sb="3" eb="5">
      <t>カイゴ</t>
    </rPh>
    <rPh sb="5" eb="7">
      <t>ショクイン</t>
    </rPh>
    <rPh sb="10" eb="12">
      <t>バアイ</t>
    </rPh>
    <phoneticPr fontId="7"/>
  </si>
  <si>
    <t>□</t>
    <phoneticPr fontId="7"/>
  </si>
  <si>
    <r>
      <t>清拭又は</t>
    </r>
    <r>
      <rPr>
        <strike/>
        <sz val="11"/>
        <rFont val="ＭＳ ゴシック"/>
        <family val="3"/>
        <charset val="128"/>
      </rPr>
      <t>、</t>
    </r>
    <r>
      <rPr>
        <sz val="11"/>
        <rFont val="ＭＳ ゴシック"/>
        <family val="3"/>
        <charset val="128"/>
      </rPr>
      <t>部分浴の場合</t>
    </r>
    <rPh sb="0" eb="2">
      <t>セイシキ</t>
    </rPh>
    <rPh sb="2" eb="3">
      <t>マタ</t>
    </rPh>
    <rPh sb="5" eb="8">
      <t>ブブンヨク</t>
    </rPh>
    <rPh sb="9" eb="11">
      <t>バアイ</t>
    </rPh>
    <phoneticPr fontId="7"/>
  </si>
  <si>
    <t>事業所と同一の敷地内若しくは隣接する敷地内の建物若しくは事業所と同一の建物等に居住する利用者に対する取扱い</t>
    <phoneticPr fontId="7"/>
  </si>
  <si>
    <t>１月当たりの利用者が同一の建物に20人以上居住する建物の利用者</t>
    <phoneticPr fontId="7"/>
  </si>
  <si>
    <t>特別地域介護予防訪問入浴介護加算</t>
    <rPh sb="0" eb="2">
      <t>トクベツ</t>
    </rPh>
    <rPh sb="2" eb="4">
      <t>チイキ</t>
    </rPh>
    <rPh sb="4" eb="6">
      <t>カイゴ</t>
    </rPh>
    <rPh sb="6" eb="8">
      <t>ヨボウ</t>
    </rPh>
    <rPh sb="8" eb="10">
      <t>ホウモン</t>
    </rPh>
    <rPh sb="10" eb="12">
      <t>ニュウヨク</t>
    </rPh>
    <rPh sb="12" eb="14">
      <t>カイゴ</t>
    </rPh>
    <rPh sb="14" eb="16">
      <t>カサン</t>
    </rPh>
    <phoneticPr fontId="7"/>
  </si>
  <si>
    <t>厚生労働大臣が定める地域（平成21年厚生労働省告示第83号）に所在し、かつ、１月当たり延べ訪問回数が５回以下の事業所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1" eb="52">
      <t>カイ</t>
    </rPh>
    <rPh sb="52" eb="54">
      <t>イカ</t>
    </rPh>
    <rPh sb="55" eb="58">
      <t>ジギョウショ</t>
    </rPh>
    <phoneticPr fontId="7"/>
  </si>
  <si>
    <t>初回加算</t>
  </si>
  <si>
    <r>
      <t>新規利用者の居宅を訪問し、</t>
    </r>
    <r>
      <rPr>
        <sz val="11"/>
        <rFont val="ＭＳ Ｐゴシック"/>
        <family val="3"/>
        <charset val="128"/>
      </rPr>
      <t>サービスの利用に関する調整を行った上で、初回のサービス提供を行う</t>
    </r>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7"/>
  </si>
  <si>
    <t>認知症専門ケア加算（Ⅰ）</t>
    <phoneticPr fontId="7"/>
  </si>
  <si>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7"/>
  </si>
  <si>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7"/>
  </si>
  <si>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7"/>
  </si>
  <si>
    <t>認知症専門ケア加算（Ⅱ）</t>
    <phoneticPr fontId="7"/>
  </si>
  <si>
    <t>１　研修の計画策定、実施</t>
    <rPh sb="2" eb="4">
      <t>ケンシュウ</t>
    </rPh>
    <rPh sb="5" eb="7">
      <t>ケイカク</t>
    </rPh>
    <rPh sb="7" eb="9">
      <t>サクテイ</t>
    </rPh>
    <rPh sb="10" eb="12">
      <t>ジッシ</t>
    </rPh>
    <phoneticPr fontId="7"/>
  </si>
  <si>
    <t>４　次のいずれかの基準に該当</t>
    <rPh sb="2" eb="3">
      <t>ツギ</t>
    </rPh>
    <rPh sb="9" eb="11">
      <t>キジュン</t>
    </rPh>
    <rPh sb="12" eb="14">
      <t>ガイトウ</t>
    </rPh>
    <phoneticPr fontId="7"/>
  </si>
  <si>
    <t>㈡当該指定介護予防訪問入浴介護事業所の介護職員の総数のうち、勤続年数10年以上の介護福祉士の占める割合が100分の25以上</t>
    <phoneticPr fontId="7"/>
  </si>
  <si>
    <t>㈠介護職員の総数のうち、介護福祉士の占める割合が100分の30以上又は介護福祉士、実務者研修修了者及び介護職員基礎研修課程修了者の占める割合が100分の50以上</t>
    <phoneticPr fontId="7"/>
  </si>
  <si>
    <t>㈡介護事業所の介護職員の総数のうち、勤続年数７年以上の介護福祉士の占める割合が100分の30以上</t>
    <phoneticPr fontId="7"/>
  </si>
  <si>
    <t>２　改善計画書の作成、周知、届出</t>
    <rPh sb="2" eb="4">
      <t>カイゼン</t>
    </rPh>
    <rPh sb="4" eb="7">
      <t>ケイカクショ</t>
    </rPh>
    <rPh sb="8" eb="10">
      <t>サクセイ</t>
    </rPh>
    <rPh sb="11" eb="13">
      <t>シュウチ</t>
    </rPh>
    <rPh sb="14" eb="16">
      <t>トドケデ</t>
    </rPh>
    <phoneticPr fontId="7"/>
  </si>
  <si>
    <t>７　次の(一)、(二)、(三)のいずれにも適合</t>
    <phoneticPr fontId="7"/>
  </si>
  <si>
    <t>(三）経験若しくは資格等に応じて昇給する仕組み又は一定の基準に基づき定期に昇給する仕組みを設け、全ての介護職員に周知</t>
    <phoneticPr fontId="7"/>
  </si>
  <si>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7"/>
  </si>
  <si>
    <t>介護職員等特定処遇改善加算（Ⅰ）</t>
    <rPh sb="4" eb="5">
      <t>トウ</t>
    </rPh>
    <rPh sb="5" eb="7">
      <t>トクテイ</t>
    </rPh>
    <phoneticPr fontId="7"/>
  </si>
  <si>
    <t>１　次の（一）、（二）、（三）、（四）のいずれにも該当し、賃金改善に要する費用の見込額が賃当該加算の算定見込額を上回る賃金改善計画の策定、計画に基づく措置の実施</t>
    <rPh sb="29" eb="31">
      <t>チンギン</t>
    </rPh>
    <rPh sb="31" eb="33">
      <t>カイゼン</t>
    </rPh>
    <rPh sb="34" eb="35">
      <t>ヨウ</t>
    </rPh>
    <rPh sb="37" eb="39">
      <t>ヒヨウ</t>
    </rPh>
    <rPh sb="40" eb="43">
      <t>ミコミガク</t>
    </rPh>
    <rPh sb="45" eb="47">
      <t>トウガイ</t>
    </rPh>
    <rPh sb="47" eb="49">
      <t>カサン</t>
    </rPh>
    <rPh sb="50" eb="52">
      <t>サンテイ</t>
    </rPh>
    <rPh sb="52" eb="55">
      <t>ミコミガク</t>
    </rPh>
    <rPh sb="56" eb="58">
      <t>ウワマワ</t>
    </rPh>
    <rPh sb="59" eb="61">
      <t>チンギン</t>
    </rPh>
    <rPh sb="78" eb="80">
      <t>ジッシ</t>
    </rPh>
    <phoneticPr fontId="7"/>
  </si>
  <si>
    <t>（一）　介護福祉士であって、経験・技能のある介護職員のうち１人は、賃金改善に要する費用の見込み額が月額８万円以上又は年額４４０万円以上</t>
    <rPh sb="1" eb="2">
      <t>1</t>
    </rPh>
    <rPh sb="4" eb="6">
      <t>カイゴ</t>
    </rPh>
    <rPh sb="6" eb="9">
      <t>フクシシ</t>
    </rPh>
    <rPh sb="14" eb="16">
      <t>ケイケン</t>
    </rPh>
    <rPh sb="17" eb="19">
      <t>ギノウ</t>
    </rPh>
    <rPh sb="22" eb="24">
      <t>カイゴ</t>
    </rPh>
    <rPh sb="24" eb="26">
      <t>ショクイン</t>
    </rPh>
    <rPh sb="30" eb="31">
      <t>ニン</t>
    </rPh>
    <rPh sb="33" eb="35">
      <t>チンギン</t>
    </rPh>
    <rPh sb="35" eb="37">
      <t>カイゼン</t>
    </rPh>
    <rPh sb="38" eb="39">
      <t>ヨウ</t>
    </rPh>
    <rPh sb="41" eb="43">
      <t>ヒヨウ</t>
    </rPh>
    <rPh sb="44" eb="46">
      <t>ミコ</t>
    </rPh>
    <rPh sb="47" eb="48">
      <t>ガク</t>
    </rPh>
    <rPh sb="49" eb="51">
      <t>ゲツガク</t>
    </rPh>
    <rPh sb="52" eb="54">
      <t>マンエン</t>
    </rPh>
    <rPh sb="54" eb="56">
      <t>イジョウ</t>
    </rPh>
    <rPh sb="56" eb="57">
      <t>マタ</t>
    </rPh>
    <rPh sb="58" eb="60">
      <t>ネンガク</t>
    </rPh>
    <rPh sb="63" eb="65">
      <t>マンエン</t>
    </rPh>
    <rPh sb="65" eb="67">
      <t>イジョウ</t>
    </rPh>
    <phoneticPr fontId="7"/>
  </si>
  <si>
    <t>（二）　指定訪問介護事業所における経験・技能のある介護職員の賃金改善に要する費用の見込額の平均が介護職員（経験・技能のある介護職員を除く）の見込額の平均を上回る</t>
    <rPh sb="1" eb="2">
      <t>2</t>
    </rPh>
    <rPh sb="4" eb="6">
      <t>シテイ</t>
    </rPh>
    <rPh sb="6" eb="8">
      <t>ホウモン</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3">
      <t>ミコミガク</t>
    </rPh>
    <rPh sb="74" eb="76">
      <t>ヘイキン</t>
    </rPh>
    <rPh sb="77" eb="79">
      <t>ウワマワ</t>
    </rPh>
    <phoneticPr fontId="7"/>
  </si>
  <si>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7">
      <t>チンギンカイゼン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7"/>
  </si>
  <si>
    <t>（四）介護職員以外の職員の賃金改善後の賃金の見込額が年額４４０万円を上回らない</t>
    <rPh sb="1" eb="2">
      <t>4</t>
    </rPh>
    <rPh sb="3" eb="5">
      <t>カイゴ</t>
    </rPh>
    <rPh sb="5" eb="7">
      <t>ショクイン</t>
    </rPh>
    <rPh sb="7" eb="9">
      <t>イガイ</t>
    </rPh>
    <rPh sb="10" eb="12">
      <t>ショクイン</t>
    </rPh>
    <rPh sb="13" eb="15">
      <t>チンギン</t>
    </rPh>
    <rPh sb="15" eb="17">
      <t>カイゼン</t>
    </rPh>
    <rPh sb="17" eb="18">
      <t>ゴ</t>
    </rPh>
    <rPh sb="19" eb="21">
      <t>チンギン</t>
    </rPh>
    <rPh sb="22" eb="25">
      <t>ミコミガク</t>
    </rPh>
    <rPh sb="26" eb="28">
      <t>ネンガク</t>
    </rPh>
    <rPh sb="32" eb="33">
      <t>エン</t>
    </rPh>
    <rPh sb="34" eb="36">
      <t>ウワマワ</t>
    </rPh>
    <phoneticPr fontId="7"/>
  </si>
  <si>
    <t>５　特定事業所加算（Ⅰ）又は（Ⅱ）の届出</t>
    <rPh sb="2" eb="4">
      <t>トクテイ</t>
    </rPh>
    <rPh sb="4" eb="7">
      <t>ジギョウショ</t>
    </rPh>
    <rPh sb="7" eb="9">
      <t>カサン</t>
    </rPh>
    <rPh sb="12" eb="13">
      <t>マタ</t>
    </rPh>
    <rPh sb="18" eb="20">
      <t>トドケデ</t>
    </rPh>
    <phoneticPr fontId="7"/>
  </si>
  <si>
    <t>介護職員等特定処遇改善加算（Ⅱ）</t>
    <rPh sb="4" eb="5">
      <t>トウ</t>
    </rPh>
    <rPh sb="5" eb="7">
      <t>トクテイ</t>
    </rPh>
    <phoneticPr fontId="7"/>
  </si>
  <si>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6">
      <t>チンギン</t>
    </rPh>
    <rPh sb="16" eb="18">
      <t>カイゼン</t>
    </rPh>
    <rPh sb="18" eb="19">
      <t>ゴ</t>
    </rPh>
    <rPh sb="20" eb="22">
      <t>チンギン</t>
    </rPh>
    <rPh sb="23" eb="26">
      <t>ミコミガク</t>
    </rPh>
    <rPh sb="27" eb="29">
      <t>ネンガク</t>
    </rPh>
    <rPh sb="33" eb="34">
      <t>エン</t>
    </rPh>
    <rPh sb="35" eb="37">
      <t>ウワマワ</t>
    </rPh>
    <phoneticPr fontId="7"/>
  </si>
  <si>
    <t>２．勤務形態一覧表</t>
    <rPh sb="2" eb="4">
      <t>キンム</t>
    </rPh>
    <rPh sb="4" eb="6">
      <t>ケイタイ</t>
    </rPh>
    <rPh sb="6" eb="8">
      <t>イチラン</t>
    </rPh>
    <rPh sb="8" eb="9">
      <t>ヒョウ</t>
    </rPh>
    <phoneticPr fontId="7"/>
  </si>
  <si>
    <t>運営指導月の前月とすること。</t>
    <rPh sb="0" eb="2">
      <t>ウンエイ</t>
    </rPh>
    <rPh sb="2" eb="4">
      <t>シドウ</t>
    </rPh>
    <rPh sb="4" eb="5">
      <t>ツキ</t>
    </rPh>
    <rPh sb="6" eb="8">
      <t>ゼンゲツ</t>
    </rPh>
    <rPh sb="7" eb="8">
      <t>ツキ</t>
    </rPh>
    <phoneticPr fontId="3"/>
  </si>
  <si>
    <t>　（ https://www.city.kitaakita.akita.jp/archive/p13006 ■各種様式 別紙1-1～1-4 ）</t>
    <phoneticPr fontId="7"/>
  </si>
  <si>
    <t>㈠　介護職員総数のうち介護福祉士の占める割合が100分の40以上</t>
    <rPh sb="2" eb="4">
      <t>カイゴ</t>
    </rPh>
    <rPh sb="4" eb="6">
      <t>ショクイン</t>
    </rPh>
    <rPh sb="6" eb="8">
      <t>ソウスウ</t>
    </rPh>
    <rPh sb="11" eb="13">
      <t>カイゴ</t>
    </rPh>
    <rPh sb="13" eb="16">
      <t>フクシシ</t>
    </rPh>
    <rPh sb="17" eb="18">
      <t>シ</t>
    </rPh>
    <rPh sb="20" eb="22">
      <t>ワリアイ</t>
    </rPh>
    <rPh sb="26" eb="27">
      <t>ブン</t>
    </rPh>
    <rPh sb="30" eb="32">
      <t>イジョウ</t>
    </rPh>
    <phoneticPr fontId="7"/>
  </si>
  <si>
    <t>４　介護職員総数のうち介護福祉士の占める割合が100分の40以上又は介護福祉士、実務者研修修了者及び介護職員基礎研修修了者の占める割合が100分の60以上</t>
    <rPh sb="2" eb="4">
      <t>カイゴ</t>
    </rPh>
    <rPh sb="4" eb="6">
      <t>ショクイン</t>
    </rPh>
    <rPh sb="6" eb="8">
      <t>ソウスウ</t>
    </rPh>
    <rPh sb="11" eb="13">
      <t>カイゴ</t>
    </rPh>
    <rPh sb="13" eb="16">
      <t>フクシシ</t>
    </rPh>
    <rPh sb="17" eb="18">
      <t>シ</t>
    </rPh>
    <rPh sb="20" eb="22">
      <t>ワリアイ</t>
    </rPh>
    <rPh sb="26" eb="27">
      <t>ブン</t>
    </rPh>
    <rPh sb="30" eb="32">
      <t>イジョウ</t>
    </rPh>
    <rPh sb="32" eb="33">
      <t>マタ</t>
    </rPh>
    <rPh sb="34" eb="36">
      <t>カイゴ</t>
    </rPh>
    <rPh sb="36" eb="39">
      <t>フクシシ</t>
    </rPh>
    <rPh sb="40" eb="43">
      <t>ジツムシャ</t>
    </rPh>
    <rPh sb="43" eb="45">
      <t>ケンシュウ</t>
    </rPh>
    <rPh sb="45" eb="48">
      <t>シュウリョウシャ</t>
    </rPh>
    <rPh sb="48" eb="49">
      <t>オヨ</t>
    </rPh>
    <rPh sb="50" eb="52">
      <t>カイゴ</t>
    </rPh>
    <rPh sb="52" eb="54">
      <t>ショクイン</t>
    </rPh>
    <rPh sb="54" eb="56">
      <t>キソ</t>
    </rPh>
    <rPh sb="56" eb="58">
      <t>ケンシュウ</t>
    </rPh>
    <rPh sb="58" eb="61">
      <t>シュウリョウシャ</t>
    </rPh>
    <rPh sb="62" eb="63">
      <t>シ</t>
    </rPh>
    <rPh sb="65" eb="67">
      <t>ワリアイ</t>
    </rPh>
    <rPh sb="71" eb="72">
      <t>ブン</t>
    </rPh>
    <rPh sb="75" eb="77">
      <t>イジョウ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</si>
</sst>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0"/>
    <numFmt numFmtId="179" formatCode="#,##0.0#"/>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b/>
      <sz val="20"/>
      <name val="ＭＳ ゴシック"/>
      <family val="3"/>
      <charset val="128"/>
    </font>
    <font>
      <sz val="12"/>
      <name val="ＭＳ ゴシック"/>
      <family val="3"/>
      <charset val="128"/>
    </font>
    <font>
      <sz val="11"/>
      <name val="ＭＳ ゴシック"/>
      <family val="3"/>
      <charset val="128"/>
    </font>
    <font>
      <sz val="10.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
      <strike/>
      <sz val="11"/>
      <name val="ＭＳ ゴシック"/>
      <family val="3"/>
      <charset val="128"/>
    </font>
    <font>
      <sz val="10.5"/>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s>
  <cellStyleXfs count="6">
    <xf numFmtId="0" fontId="0" fillId="0" borderId="0"/>
    <xf numFmtId="38" fontId="2" fillId="0" borderId="0" applyFont="0" applyFill="0" applyBorder="0" applyAlignment="0" applyProtection="0"/>
    <xf numFmtId="0" fontId="9" fillId="0" borderId="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cellStyleXfs>
  <cellXfs count="431">
    <xf numFmtId="0" fontId="0" fillId="0" borderId="0" xfId="0"/>
    <xf numFmtId="0" fontId="4" fillId="0" borderId="0" xfId="0" applyFont="1" applyAlignment="1">
      <alignment vertical="center"/>
    </xf>
    <xf numFmtId="0" fontId="4" fillId="0" borderId="0" xfId="0" applyFont="1" applyFill="1" applyAlignment="1">
      <alignment vertical="center"/>
    </xf>
    <xf numFmtId="49" fontId="4" fillId="0" borderId="1" xfId="0" applyNumberFormat="1" applyFont="1" applyFill="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0" fillId="0" borderId="0" xfId="0" applyFill="1" applyBorder="1" applyAlignment="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4" fillId="0" borderId="0" xfId="0" applyNumberFormat="1" applyFont="1" applyFill="1" applyBorder="1" applyAlignment="1" applyProtection="1">
      <alignment horizontal="left" vertical="center"/>
      <protection locked="0"/>
    </xf>
    <xf numFmtId="0" fontId="6" fillId="0" borderId="0" xfId="0" applyFont="1" applyAlignment="1">
      <alignment vertical="center"/>
    </xf>
    <xf numFmtId="0" fontId="6" fillId="0" borderId="0" xfId="0" applyFont="1" applyBorder="1" applyAlignment="1">
      <alignment vertical="center"/>
    </xf>
    <xf numFmtId="0" fontId="4" fillId="0" borderId="0" xfId="0" applyFont="1" applyAlignment="1">
      <alignment horizontal="left" vertical="top"/>
    </xf>
    <xf numFmtId="0" fontId="0" fillId="0" borderId="0" xfId="0" applyAlignment="1">
      <alignment vertical="top" wrapText="1"/>
    </xf>
    <xf numFmtId="38" fontId="4" fillId="0" borderId="0" xfId="1" applyFont="1" applyFill="1" applyBorder="1" applyAlignment="1" applyProtection="1">
      <alignment horizontal="right" vertical="center" wrapText="1"/>
      <protection locked="0"/>
    </xf>
    <xf numFmtId="0" fontId="4" fillId="0" borderId="0" xfId="0" applyFont="1" applyFill="1" applyAlignment="1">
      <alignment horizontal="center" vertical="center"/>
    </xf>
    <xf numFmtId="49" fontId="4"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49" fontId="4" fillId="0" borderId="0" xfId="0" applyNumberFormat="1" applyFont="1" applyFill="1" applyBorder="1" applyAlignment="1" applyProtection="1">
      <alignment vertical="center"/>
      <protection locked="0"/>
    </xf>
    <xf numFmtId="0" fontId="7" fillId="0" borderId="0" xfId="0" applyFont="1" applyBorder="1" applyAlignment="1">
      <alignment horizontal="left" vertical="top" wrapText="1"/>
    </xf>
    <xf numFmtId="0" fontId="0" fillId="0" borderId="0" xfId="0" applyFill="1" applyBorder="1" applyAlignment="1">
      <alignment horizontal="center" vertical="center"/>
    </xf>
    <xf numFmtId="0" fontId="8" fillId="0" borderId="0" xfId="0" applyFont="1" applyBorder="1" applyAlignment="1">
      <alignment horizontal="left" vertical="top" wrapText="1"/>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4" fillId="0" borderId="0" xfId="0" applyFont="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 fillId="0" borderId="0" xfId="0" applyFont="1" applyAlignment="1">
      <alignment horizontal="center" vertical="center"/>
    </xf>
    <xf numFmtId="0" fontId="4" fillId="0" borderId="0" xfId="0" quotePrefix="1" applyFont="1" applyFill="1" applyBorder="1" applyAlignment="1">
      <alignment horizontal="right" vertical="center"/>
    </xf>
    <xf numFmtId="0" fontId="5" fillId="0" borderId="0" xfId="0" applyFont="1" applyFill="1" applyBorder="1" applyAlignment="1">
      <alignment horizontal="right"/>
    </xf>
    <xf numFmtId="0" fontId="5" fillId="0" borderId="0" xfId="0" applyFont="1" applyFill="1" applyBorder="1" applyAlignment="1"/>
    <xf numFmtId="176" fontId="4" fillId="0" borderId="0" xfId="0" applyNumberFormat="1" applyFont="1" applyFill="1" applyBorder="1" applyAlignment="1">
      <alignment horizontal="center" vertical="center"/>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4" fillId="0" borderId="0" xfId="0" applyFont="1" applyFill="1" applyBorder="1" applyAlignment="1">
      <alignment horizontal="left" vertical="center"/>
    </xf>
    <xf numFmtId="0" fontId="14" fillId="0" borderId="4" xfId="0" applyFont="1" applyBorder="1" applyAlignment="1">
      <alignment horizontal="center" vertical="center"/>
    </xf>
    <xf numFmtId="0" fontId="17" fillId="0" borderId="0" xfId="0" applyFont="1"/>
    <xf numFmtId="0" fontId="18" fillId="0" borderId="0" xfId="0" applyFont="1" applyAlignment="1">
      <alignment horizontal="justify"/>
    </xf>
    <xf numFmtId="0" fontId="18" fillId="0" borderId="0" xfId="0" applyFont="1" applyAlignment="1">
      <alignment vertical="center"/>
    </xf>
    <xf numFmtId="0" fontId="19" fillId="0" borderId="0" xfId="4" applyFont="1" applyFill="1" applyAlignment="1" applyProtection="1">
      <alignment vertical="center"/>
    </xf>
    <xf numFmtId="0" fontId="19" fillId="0" borderId="0" xfId="4" applyFont="1" applyFill="1" applyAlignment="1" applyProtection="1">
      <alignment horizontal="left" vertical="center"/>
    </xf>
    <xf numFmtId="0" fontId="20" fillId="0" borderId="0" xfId="4" applyFont="1" applyFill="1" applyAlignment="1" applyProtection="1">
      <alignment horizontal="left" vertical="center"/>
    </xf>
    <xf numFmtId="0" fontId="20" fillId="0" borderId="0" xfId="4" applyFont="1" applyFill="1" applyAlignment="1" applyProtection="1">
      <alignment horizontal="right" vertical="center"/>
    </xf>
    <xf numFmtId="0" fontId="22" fillId="0" borderId="0" xfId="4" applyFont="1" applyFill="1" applyAlignment="1" applyProtection="1">
      <alignment horizontal="left" vertical="center"/>
    </xf>
    <xf numFmtId="0" fontId="19" fillId="0" borderId="0" xfId="4" applyFont="1" applyFill="1" applyAlignment="1" applyProtection="1">
      <alignment vertical="center"/>
      <protection locked="0"/>
    </xf>
    <xf numFmtId="0" fontId="20" fillId="0" borderId="0" xfId="4" applyFont="1" applyFill="1" applyAlignment="1" applyProtection="1">
      <alignment vertical="center"/>
    </xf>
    <xf numFmtId="0" fontId="20" fillId="0" borderId="0" xfId="4" applyFont="1" applyFill="1" applyAlignment="1" applyProtection="1">
      <alignment horizontal="right" vertical="center"/>
      <protection locked="0"/>
    </xf>
    <xf numFmtId="0" fontId="20" fillId="0" borderId="0" xfId="4" applyFont="1" applyFill="1" applyAlignment="1" applyProtection="1">
      <alignment vertical="center"/>
      <protection locked="0"/>
    </xf>
    <xf numFmtId="0" fontId="22" fillId="0" borderId="0" xfId="4" applyFont="1" applyFill="1" applyAlignment="1" applyProtection="1">
      <alignment horizontal="right" vertical="center"/>
    </xf>
    <xf numFmtId="0" fontId="22" fillId="7" borderId="0" xfId="4" applyFont="1" applyFill="1" applyAlignment="1" applyProtection="1">
      <alignment horizontal="center" vertical="center"/>
    </xf>
    <xf numFmtId="0" fontId="22" fillId="7" borderId="0" xfId="4" applyFont="1" applyFill="1" applyAlignment="1" applyProtection="1">
      <alignment horizontal="right" vertical="center"/>
    </xf>
    <xf numFmtId="0" fontId="22" fillId="7" borderId="0" xfId="4" applyFont="1" applyFill="1" applyAlignment="1" applyProtection="1">
      <alignment vertical="center"/>
    </xf>
    <xf numFmtId="0" fontId="22" fillId="0" borderId="0" xfId="4" applyFont="1" applyFill="1" applyAlignment="1" applyProtection="1">
      <alignment vertical="center"/>
    </xf>
    <xf numFmtId="0" fontId="20" fillId="0" borderId="0" xfId="4" applyFont="1" applyFill="1" applyAlignment="1" applyProtection="1">
      <alignment horizontal="center" vertical="center"/>
    </xf>
    <xf numFmtId="0" fontId="19" fillId="0" borderId="0" xfId="4" quotePrefix="1" applyFont="1" applyFill="1" applyAlignment="1" applyProtection="1">
      <alignment horizontal="center" vertical="center"/>
    </xf>
    <xf numFmtId="0" fontId="19" fillId="7" borderId="0" xfId="4" applyFont="1" applyFill="1" applyBorder="1" applyAlignment="1" applyProtection="1">
      <alignment vertical="center"/>
    </xf>
    <xf numFmtId="0" fontId="20" fillId="7" borderId="0" xfId="4" applyFont="1" applyFill="1" applyBorder="1" applyAlignment="1" applyProtection="1">
      <alignment horizontal="right" vertical="center"/>
    </xf>
    <xf numFmtId="0" fontId="20" fillId="7" borderId="0" xfId="4" applyFont="1" applyFill="1" applyBorder="1" applyProtection="1">
      <alignment vertical="center"/>
    </xf>
    <xf numFmtId="0" fontId="20" fillId="7" borderId="0" xfId="4" applyFont="1" applyFill="1" applyBorder="1" applyAlignment="1" applyProtection="1">
      <alignment horizontal="center" vertical="center"/>
    </xf>
    <xf numFmtId="0" fontId="20" fillId="0" borderId="0" xfId="4" applyFont="1" applyBorder="1" applyProtection="1">
      <alignment vertical="center"/>
    </xf>
    <xf numFmtId="0" fontId="19" fillId="7" borderId="0" xfId="4" applyFont="1" applyFill="1" applyBorder="1" applyAlignment="1" applyProtection="1">
      <alignment horizontal="center" vertical="center"/>
    </xf>
    <xf numFmtId="0" fontId="20" fillId="7" borderId="0" xfId="4" applyFont="1" applyFill="1" applyBorder="1" applyAlignment="1" applyProtection="1">
      <alignment vertical="center"/>
    </xf>
    <xf numFmtId="0" fontId="23" fillId="7" borderId="0" xfId="4" applyFont="1" applyFill="1" applyBorder="1" applyAlignment="1" applyProtection="1">
      <alignment horizontal="centerContinuous" vertical="center"/>
    </xf>
    <xf numFmtId="0" fontId="19" fillId="7" borderId="0" xfId="4" applyFont="1" applyFill="1" applyBorder="1" applyAlignment="1" applyProtection="1">
      <alignment horizontal="centerContinuous" vertical="center"/>
    </xf>
    <xf numFmtId="0" fontId="19" fillId="7" borderId="0" xfId="4" applyFont="1" applyFill="1" applyBorder="1" applyProtection="1">
      <alignment vertical="center"/>
    </xf>
    <xf numFmtId="0" fontId="19" fillId="0" borderId="0" xfId="4" applyFont="1" applyBorder="1" applyProtection="1">
      <alignment vertical="center"/>
    </xf>
    <xf numFmtId="0" fontId="19" fillId="0" borderId="0" xfId="4" applyFont="1" applyProtection="1">
      <alignment vertical="center"/>
    </xf>
    <xf numFmtId="0" fontId="23" fillId="0" borderId="0" xfId="4" applyFont="1" applyProtection="1">
      <alignment vertical="center"/>
    </xf>
    <xf numFmtId="20" fontId="19" fillId="7" borderId="0" xfId="4" applyNumberFormat="1" applyFont="1" applyFill="1" applyBorder="1" applyAlignment="1" applyProtection="1">
      <alignment vertical="center"/>
    </xf>
    <xf numFmtId="20" fontId="19" fillId="7" borderId="0" xfId="4" applyNumberFormat="1" applyFont="1" applyFill="1" applyBorder="1" applyAlignment="1" applyProtection="1">
      <alignment horizontal="center" vertical="center"/>
    </xf>
    <xf numFmtId="178" fontId="19" fillId="7" borderId="0" xfId="4" applyNumberFormat="1" applyFont="1" applyFill="1" applyBorder="1" applyAlignment="1" applyProtection="1">
      <alignment vertical="center"/>
    </xf>
    <xf numFmtId="0" fontId="19" fillId="7" borderId="0" xfId="4" applyFont="1" applyFill="1" applyBorder="1" applyAlignment="1" applyProtection="1">
      <alignment horizontal="left" vertical="center"/>
    </xf>
    <xf numFmtId="0" fontId="19" fillId="0" borderId="0" xfId="4" applyFont="1" applyBorder="1" applyAlignment="1" applyProtection="1">
      <alignment horizontal="center" vertical="center"/>
    </xf>
    <xf numFmtId="0" fontId="23" fillId="0" borderId="0" xfId="4" applyFont="1" applyFill="1" applyAlignment="1" applyProtection="1">
      <alignment vertical="center"/>
    </xf>
    <xf numFmtId="0" fontId="23" fillId="0" borderId="0" xfId="4" applyFont="1" applyFill="1" applyAlignment="1" applyProtection="1">
      <alignment horizontal="left" vertical="center"/>
    </xf>
    <xf numFmtId="0" fontId="19" fillId="0" borderId="0" xfId="4" applyFont="1" applyFill="1" applyAlignment="1" applyProtection="1">
      <alignment horizontal="right" vertical="center"/>
    </xf>
    <xf numFmtId="0" fontId="19" fillId="0" borderId="0" xfId="4" applyFont="1" applyFill="1" applyAlignment="1" applyProtection="1">
      <alignment horizontal="center" vertical="center"/>
    </xf>
    <xf numFmtId="0" fontId="24" fillId="0" borderId="0" xfId="4" applyFont="1" applyFill="1" applyAlignment="1" applyProtection="1">
      <alignment vertical="center"/>
    </xf>
    <xf numFmtId="0" fontId="24" fillId="0" borderId="0" xfId="4" applyFont="1" applyFill="1" applyAlignment="1" applyProtection="1">
      <alignment horizontal="left" vertical="center"/>
    </xf>
    <xf numFmtId="0" fontId="24" fillId="0" borderId="0" xfId="4" applyFont="1" applyFill="1" applyBorder="1" applyAlignment="1" applyProtection="1">
      <alignment vertical="center"/>
    </xf>
    <xf numFmtId="0" fontId="24" fillId="0" borderId="0" xfId="4" applyFont="1" applyFill="1" applyAlignment="1" applyProtection="1">
      <alignment horizontal="right" vertical="center"/>
    </xf>
    <xf numFmtId="0" fontId="24" fillId="0" borderId="0" xfId="4" applyFont="1" applyFill="1" applyAlignment="1" applyProtection="1">
      <alignment horizontal="right" vertical="center"/>
      <protection locked="0"/>
    </xf>
    <xf numFmtId="0" fontId="24" fillId="0" borderId="0" xfId="4" applyFont="1" applyFill="1" applyAlignment="1" applyProtection="1">
      <alignment vertical="center"/>
      <protection locked="0"/>
    </xf>
    <xf numFmtId="0" fontId="23" fillId="0" borderId="49" xfId="4" applyFont="1" applyFill="1" applyBorder="1" applyAlignment="1" applyProtection="1">
      <alignment horizontal="center" vertical="center"/>
    </xf>
    <xf numFmtId="0" fontId="23" fillId="0" borderId="1" xfId="4" applyFont="1" applyFill="1" applyBorder="1" applyAlignment="1" applyProtection="1">
      <alignment horizontal="center" vertical="center"/>
    </xf>
    <xf numFmtId="0" fontId="23" fillId="0" borderId="50" xfId="4" applyFont="1" applyFill="1" applyBorder="1" applyAlignment="1" applyProtection="1">
      <alignment horizontal="center" vertical="center"/>
    </xf>
    <xf numFmtId="0" fontId="23" fillId="0" borderId="58" xfId="4" applyNumberFormat="1" applyFont="1" applyFill="1" applyBorder="1" applyAlignment="1" applyProtection="1">
      <alignment horizontal="center" vertical="center" wrapText="1"/>
    </xf>
    <xf numFmtId="0" fontId="23" fillId="0" borderId="59" xfId="4" applyNumberFormat="1" applyFont="1" applyFill="1" applyBorder="1" applyAlignment="1" applyProtection="1">
      <alignment horizontal="center" vertical="center" wrapText="1"/>
    </xf>
    <xf numFmtId="0" fontId="23" fillId="0" borderId="60" xfId="4" applyNumberFormat="1" applyFont="1" applyFill="1" applyBorder="1" applyAlignment="1" applyProtection="1">
      <alignment horizontal="center" vertical="center" wrapText="1"/>
    </xf>
    <xf numFmtId="0" fontId="19" fillId="0" borderId="61" xfId="4" applyFont="1" applyFill="1" applyBorder="1" applyAlignment="1" applyProtection="1">
      <alignment vertical="center"/>
    </xf>
    <xf numFmtId="179" fontId="19" fillId="6" borderId="67" xfId="4" applyNumberFormat="1" applyFont="1" applyFill="1" applyBorder="1" applyAlignment="1" applyProtection="1">
      <alignment horizontal="center" vertical="center" shrinkToFit="1"/>
      <protection locked="0"/>
    </xf>
    <xf numFmtId="179" fontId="19" fillId="6" borderId="68" xfId="4" applyNumberFormat="1" applyFont="1" applyFill="1" applyBorder="1" applyAlignment="1" applyProtection="1">
      <alignment horizontal="center" vertical="center" shrinkToFit="1"/>
      <protection locked="0"/>
    </xf>
    <xf numFmtId="179" fontId="19" fillId="6" borderId="69" xfId="4" applyNumberFormat="1" applyFont="1" applyFill="1" applyBorder="1" applyAlignment="1" applyProtection="1">
      <alignment horizontal="center" vertical="center" shrinkToFit="1"/>
      <protection locked="0"/>
    </xf>
    <xf numFmtId="0" fontId="19" fillId="0" borderId="70" xfId="4" applyFont="1" applyFill="1" applyBorder="1" applyAlignment="1" applyProtection="1">
      <alignment vertical="center"/>
    </xf>
    <xf numFmtId="179" fontId="19" fillId="6" borderId="71" xfId="4" applyNumberFormat="1" applyFont="1" applyFill="1" applyBorder="1" applyAlignment="1" applyProtection="1">
      <alignment horizontal="center" vertical="center" shrinkToFit="1"/>
      <protection locked="0"/>
    </xf>
    <xf numFmtId="179" fontId="19" fillId="6" borderId="72" xfId="4" applyNumberFormat="1" applyFont="1" applyFill="1" applyBorder="1" applyAlignment="1" applyProtection="1">
      <alignment horizontal="center" vertical="center" shrinkToFit="1"/>
      <protection locked="0"/>
    </xf>
    <xf numFmtId="179" fontId="19" fillId="6" borderId="73" xfId="4" applyNumberFormat="1" applyFont="1" applyFill="1" applyBorder="1" applyAlignment="1" applyProtection="1">
      <alignment horizontal="center" vertical="center" shrinkToFit="1"/>
      <protection locked="0"/>
    </xf>
    <xf numFmtId="0" fontId="19" fillId="0" borderId="74" xfId="4" applyFont="1" applyFill="1" applyBorder="1" applyAlignment="1" applyProtection="1">
      <alignment vertical="center"/>
    </xf>
    <xf numFmtId="179" fontId="19" fillId="6" borderId="58" xfId="4" applyNumberFormat="1" applyFont="1" applyFill="1" applyBorder="1" applyAlignment="1" applyProtection="1">
      <alignment horizontal="center" vertical="center" shrinkToFit="1"/>
      <protection locked="0"/>
    </xf>
    <xf numFmtId="179" fontId="19" fillId="6" borderId="59" xfId="4" applyNumberFormat="1" applyFont="1" applyFill="1" applyBorder="1" applyAlignment="1" applyProtection="1">
      <alignment horizontal="center" vertical="center" shrinkToFit="1"/>
      <protection locked="0"/>
    </xf>
    <xf numFmtId="179" fontId="19" fillId="6" borderId="60" xfId="4" applyNumberFormat="1" applyFont="1" applyFill="1" applyBorder="1" applyAlignment="1" applyProtection="1">
      <alignment horizontal="center" vertical="center" shrinkToFit="1"/>
      <protection locked="0"/>
    </xf>
    <xf numFmtId="0" fontId="26" fillId="0" borderId="0" xfId="4" applyFont="1" applyFill="1" applyAlignment="1" applyProtection="1">
      <alignment vertical="center"/>
    </xf>
    <xf numFmtId="0" fontId="24" fillId="0" borderId="0" xfId="4" applyFont="1" applyFill="1" applyBorder="1" applyAlignment="1" applyProtection="1">
      <alignment vertical="center" shrinkToFit="1"/>
    </xf>
    <xf numFmtId="0" fontId="25" fillId="0" borderId="0" xfId="4" applyFont="1" applyFill="1" applyBorder="1" applyAlignment="1" applyProtection="1">
      <alignment vertical="center" shrinkToFit="1"/>
    </xf>
    <xf numFmtId="0" fontId="24" fillId="0" borderId="0" xfId="4" applyFont="1" applyFill="1" applyBorder="1" applyAlignment="1" applyProtection="1">
      <alignment horizontal="left" vertical="center"/>
    </xf>
    <xf numFmtId="0" fontId="24" fillId="0" borderId="0" xfId="4" applyFont="1" applyFill="1" applyBorder="1" applyAlignment="1" applyProtection="1">
      <alignment horizontal="left" vertical="center"/>
      <protection locked="0"/>
    </xf>
    <xf numFmtId="0" fontId="24" fillId="0" borderId="0" xfId="4" applyFont="1" applyFill="1" applyBorder="1" applyAlignment="1" applyProtection="1">
      <alignment vertical="center"/>
      <protection locked="0"/>
    </xf>
    <xf numFmtId="0" fontId="24" fillId="0" borderId="0" xfId="4" applyFont="1" applyFill="1" applyBorder="1" applyAlignment="1" applyProtection="1">
      <alignment vertical="center" wrapText="1"/>
      <protection locked="0"/>
    </xf>
    <xf numFmtId="0" fontId="24" fillId="0" borderId="0" xfId="4" applyFont="1" applyFill="1" applyBorder="1" applyAlignment="1" applyProtection="1">
      <alignment horizontal="justify" vertical="center" wrapText="1"/>
      <protection locked="0"/>
    </xf>
    <xf numFmtId="0" fontId="19" fillId="0" borderId="0" xfId="4" applyFont="1" applyFill="1" applyAlignment="1">
      <alignment vertical="center"/>
    </xf>
    <xf numFmtId="0" fontId="20" fillId="0" borderId="0" xfId="4" applyFont="1" applyFill="1" applyAlignment="1">
      <alignment horizontal="right" vertical="center"/>
    </xf>
    <xf numFmtId="0" fontId="20" fillId="0" borderId="0" xfId="4" applyFont="1" applyFill="1" applyAlignment="1">
      <alignment vertical="center"/>
    </xf>
    <xf numFmtId="0" fontId="24" fillId="0" borderId="0" xfId="4" applyFont="1" applyFill="1" applyAlignment="1">
      <alignment horizontal="right" vertical="center"/>
    </xf>
    <xf numFmtId="0" fontId="24" fillId="0" borderId="0" xfId="4" applyFont="1" applyFill="1" applyAlignment="1">
      <alignment vertical="center"/>
    </xf>
    <xf numFmtId="0" fontId="19" fillId="0" borderId="80" xfId="4" applyFont="1" applyFill="1" applyBorder="1" applyAlignment="1" applyProtection="1">
      <alignment vertical="center"/>
    </xf>
    <xf numFmtId="179" fontId="19" fillId="6" borderId="49" xfId="4" applyNumberFormat="1" applyFont="1" applyFill="1" applyBorder="1" applyAlignment="1" applyProtection="1">
      <alignment horizontal="center" vertical="center" shrinkToFit="1"/>
      <protection locked="0"/>
    </xf>
    <xf numFmtId="179" fontId="19" fillId="6" borderId="1" xfId="4" applyNumberFormat="1" applyFont="1" applyFill="1" applyBorder="1" applyAlignment="1" applyProtection="1">
      <alignment horizontal="center" vertical="center" shrinkToFit="1"/>
      <protection locked="0"/>
    </xf>
    <xf numFmtId="179" fontId="19" fillId="6" borderId="50" xfId="4" applyNumberFormat="1" applyFont="1" applyFill="1" applyBorder="1" applyAlignment="1" applyProtection="1">
      <alignment horizontal="center" vertical="center" shrinkToFit="1"/>
      <protection locked="0"/>
    </xf>
    <xf numFmtId="0" fontId="23" fillId="0" borderId="0" xfId="4" applyFont="1" applyFill="1" applyBorder="1" applyAlignment="1" applyProtection="1">
      <alignment vertical="center" shrinkToFit="1"/>
    </xf>
    <xf numFmtId="0" fontId="23" fillId="0" borderId="0" xfId="4" applyFont="1" applyFill="1" applyBorder="1" applyAlignment="1" applyProtection="1">
      <alignment vertical="center"/>
    </xf>
    <xf numFmtId="0" fontId="23" fillId="0" borderId="0" xfId="4" applyFont="1" applyFill="1" applyBorder="1" applyAlignment="1" applyProtection="1">
      <alignment horizontal="left" vertical="center"/>
    </xf>
    <xf numFmtId="0" fontId="24" fillId="0" borderId="0" xfId="4" applyFont="1" applyFill="1" applyBorder="1" applyAlignment="1">
      <alignment horizontal="left" vertical="center"/>
    </xf>
    <xf numFmtId="0" fontId="24" fillId="0" borderId="0" xfId="4" applyFont="1" applyFill="1" applyBorder="1" applyAlignment="1">
      <alignment vertical="center"/>
    </xf>
    <xf numFmtId="0" fontId="24" fillId="0" borderId="0" xfId="4" applyFont="1" applyFill="1" applyBorder="1" applyAlignment="1">
      <alignment vertical="center" wrapText="1"/>
    </xf>
    <xf numFmtId="0" fontId="24" fillId="0" borderId="0" xfId="4" applyFont="1" applyFill="1" applyBorder="1" applyAlignment="1">
      <alignment horizontal="justify" vertical="center" wrapText="1"/>
    </xf>
    <xf numFmtId="0" fontId="19" fillId="0" borderId="50" xfId="4" applyFont="1" applyFill="1" applyBorder="1" applyAlignment="1" applyProtection="1">
      <alignment horizontal="center" vertical="center"/>
    </xf>
    <xf numFmtId="0" fontId="19" fillId="0" borderId="59" xfId="4" applyNumberFormat="1" applyFont="1" applyFill="1" applyBorder="1" applyAlignment="1" applyProtection="1">
      <alignment horizontal="center" vertical="center" wrapText="1"/>
    </xf>
    <xf numFmtId="0" fontId="1" fillId="7" borderId="0" xfId="4" applyFill="1">
      <alignment vertical="center"/>
    </xf>
    <xf numFmtId="0" fontId="22" fillId="7" borderId="0" xfId="4" applyFont="1" applyFill="1" applyAlignment="1">
      <alignment horizontal="left" vertical="center"/>
    </xf>
    <xf numFmtId="0" fontId="24" fillId="7" borderId="0" xfId="4" applyFont="1" applyFill="1" applyAlignment="1">
      <alignment horizontal="left" vertical="center"/>
    </xf>
    <xf numFmtId="0" fontId="24" fillId="7" borderId="0" xfId="4" applyFont="1" applyFill="1" applyAlignment="1">
      <alignment vertical="center"/>
    </xf>
    <xf numFmtId="0" fontId="24" fillId="6" borderId="1" xfId="4" applyFont="1" applyFill="1" applyBorder="1" applyAlignment="1">
      <alignment horizontal="left" vertical="center"/>
    </xf>
    <xf numFmtId="0" fontId="24" fillId="8" borderId="1" xfId="4" applyFont="1" applyFill="1" applyBorder="1" applyAlignment="1">
      <alignment horizontal="left" vertical="center"/>
    </xf>
    <xf numFmtId="0" fontId="27" fillId="7" borderId="0" xfId="4" applyFont="1" applyFill="1" applyAlignment="1">
      <alignment horizontal="left" vertical="center"/>
    </xf>
    <xf numFmtId="0" fontId="24" fillId="7" borderId="1" xfId="4" applyFont="1" applyFill="1" applyBorder="1" applyAlignment="1">
      <alignment horizontal="center" vertical="center"/>
    </xf>
    <xf numFmtId="0" fontId="24" fillId="7" borderId="1" xfId="4" applyFont="1" applyFill="1" applyBorder="1" applyAlignment="1">
      <alignment horizontal="left" vertical="center"/>
    </xf>
    <xf numFmtId="0" fontId="28" fillId="7" borderId="0" xfId="4" applyFont="1" applyFill="1" applyAlignment="1">
      <alignment horizontal="left" vertical="center"/>
    </xf>
    <xf numFmtId="0" fontId="24" fillId="7" borderId="0" xfId="4" applyFont="1" applyFill="1" applyAlignment="1">
      <alignment horizontal="left" vertical="center" wrapText="1"/>
    </xf>
    <xf numFmtId="0" fontId="28" fillId="7" borderId="0" xfId="4" applyFont="1" applyFill="1" applyBorder="1" applyAlignment="1">
      <alignment horizontal="left" vertical="center"/>
    </xf>
    <xf numFmtId="0" fontId="28" fillId="7" borderId="0" xfId="4" applyFont="1" applyFill="1" applyBorder="1" applyAlignment="1">
      <alignment vertical="center"/>
    </xf>
    <xf numFmtId="0" fontId="24" fillId="7" borderId="0" xfId="4" applyFont="1" applyFill="1" applyBorder="1" applyAlignment="1">
      <alignment vertical="center"/>
    </xf>
    <xf numFmtId="0" fontId="26" fillId="7" borderId="0" xfId="4" applyFont="1" applyFill="1" applyAlignment="1">
      <alignment vertical="center"/>
    </xf>
    <xf numFmtId="0" fontId="28" fillId="7" borderId="0" xfId="4" applyFont="1" applyFill="1" applyBorder="1" applyAlignment="1">
      <alignment vertical="center" shrinkToFit="1"/>
    </xf>
    <xf numFmtId="0" fontId="31" fillId="7" borderId="0" xfId="4" applyFont="1" applyFill="1" applyBorder="1" applyAlignment="1">
      <alignment vertical="center" shrinkToFit="1"/>
    </xf>
    <xf numFmtId="0" fontId="24" fillId="7" borderId="0" xfId="4" applyFont="1" applyFill="1" applyAlignment="1">
      <alignment vertical="center" wrapText="1"/>
    </xf>
    <xf numFmtId="0" fontId="24" fillId="7" borderId="0" xfId="4" applyFont="1" applyFill="1" applyAlignment="1">
      <alignment vertical="center" textRotation="90"/>
    </xf>
    <xf numFmtId="0" fontId="32" fillId="7" borderId="0" xfId="4" applyFont="1" applyFill="1" applyAlignment="1">
      <alignment horizontal="left" vertical="center"/>
    </xf>
    <xf numFmtId="0" fontId="33" fillId="7" borderId="0" xfId="4" applyFont="1" applyFill="1">
      <alignment vertical="center"/>
    </xf>
    <xf numFmtId="0" fontId="33" fillId="7" borderId="1" xfId="4" applyFont="1" applyFill="1" applyBorder="1" applyAlignment="1">
      <alignment horizontal="center" vertical="center"/>
    </xf>
    <xf numFmtId="0" fontId="33" fillId="7" borderId="1" xfId="4" applyFont="1" applyFill="1" applyBorder="1" applyAlignment="1">
      <alignment vertical="center" shrinkToFit="1"/>
    </xf>
    <xf numFmtId="0" fontId="33" fillId="7" borderId="43" xfId="4" applyFont="1" applyFill="1" applyBorder="1" applyAlignment="1">
      <alignment horizontal="center" vertical="center"/>
    </xf>
    <xf numFmtId="0" fontId="19" fillId="7" borderId="81" xfId="4" applyFont="1" applyFill="1" applyBorder="1" applyAlignment="1">
      <alignment horizontal="center" vertical="center"/>
    </xf>
    <xf numFmtId="0" fontId="19" fillId="7" borderId="82" xfId="4" applyFont="1" applyFill="1" applyBorder="1" applyAlignment="1">
      <alignment horizontal="center" vertical="center"/>
    </xf>
    <xf numFmtId="0" fontId="19" fillId="7" borderId="83" xfId="4" applyFont="1" applyFill="1" applyBorder="1" applyAlignment="1">
      <alignment horizontal="center" vertical="center"/>
    </xf>
    <xf numFmtId="0" fontId="33" fillId="7" borderId="83" xfId="4" applyFont="1" applyFill="1" applyBorder="1" applyAlignment="1">
      <alignment horizontal="center" vertical="center"/>
    </xf>
    <xf numFmtId="0" fontId="33" fillId="7" borderId="84" xfId="4" applyFont="1" applyFill="1" applyBorder="1" applyAlignment="1">
      <alignment horizontal="center" vertical="center"/>
    </xf>
    <xf numFmtId="0" fontId="19" fillId="7" borderId="41" xfId="4" applyFont="1" applyFill="1" applyBorder="1">
      <alignment vertical="center"/>
    </xf>
    <xf numFmtId="0" fontId="19" fillId="7" borderId="64" xfId="4" applyFont="1" applyFill="1" applyBorder="1">
      <alignment vertical="center"/>
    </xf>
    <xf numFmtId="0" fontId="19" fillId="7" borderId="85" xfId="4" applyFont="1" applyFill="1" applyBorder="1">
      <alignment vertical="center"/>
    </xf>
    <xf numFmtId="0" fontId="33" fillId="7" borderId="85" xfId="4" applyFont="1" applyFill="1" applyBorder="1">
      <alignment vertical="center"/>
    </xf>
    <xf numFmtId="0" fontId="33" fillId="7" borderId="42" xfId="4" applyFont="1" applyFill="1" applyBorder="1">
      <alignment vertical="center"/>
    </xf>
    <xf numFmtId="0" fontId="19" fillId="7" borderId="49" xfId="4" applyFont="1" applyFill="1" applyBorder="1">
      <alignment vertical="center"/>
    </xf>
    <xf numFmtId="0" fontId="19" fillId="7" borderId="34" xfId="4" applyFont="1" applyFill="1" applyBorder="1">
      <alignment vertical="center"/>
    </xf>
    <xf numFmtId="0" fontId="19" fillId="7" borderId="4" xfId="4" applyFont="1" applyFill="1" applyBorder="1">
      <alignment vertical="center"/>
    </xf>
    <xf numFmtId="0" fontId="33" fillId="7" borderId="1" xfId="4" applyFont="1" applyFill="1" applyBorder="1">
      <alignment vertical="center"/>
    </xf>
    <xf numFmtId="0" fontId="33" fillId="7" borderId="50" xfId="4" applyFont="1" applyFill="1" applyBorder="1">
      <alignment vertical="center"/>
    </xf>
    <xf numFmtId="0" fontId="19" fillId="7" borderId="31" xfId="4" applyFont="1" applyFill="1" applyBorder="1">
      <alignment vertical="center"/>
    </xf>
    <xf numFmtId="0" fontId="19" fillId="7" borderId="1" xfId="4" applyFont="1" applyFill="1" applyBorder="1">
      <alignment vertical="center"/>
    </xf>
    <xf numFmtId="0" fontId="19" fillId="7" borderId="58" xfId="4" applyFont="1" applyFill="1" applyBorder="1">
      <alignment vertical="center"/>
    </xf>
    <xf numFmtId="0" fontId="33" fillId="7" borderId="59" xfId="4" applyFont="1" applyFill="1" applyBorder="1">
      <alignment vertical="center"/>
    </xf>
    <xf numFmtId="0" fontId="19" fillId="7" borderId="59" xfId="4" applyFont="1" applyFill="1" applyBorder="1">
      <alignment vertical="center"/>
    </xf>
    <xf numFmtId="0" fontId="33" fillId="7" borderId="60" xfId="4" applyFont="1" applyFill="1" applyBorder="1">
      <alignment vertical="center"/>
    </xf>
    <xf numFmtId="0" fontId="17" fillId="0" borderId="0" xfId="0" applyFont="1" applyAlignment="1">
      <alignment horizontal="left" vertical="top" wrapText="1" shrinkToFit="1"/>
    </xf>
    <xf numFmtId="0" fontId="17" fillId="0" borderId="0" xfId="0" applyFont="1" applyAlignment="1">
      <alignment horizontal="left" vertical="top" wrapText="1"/>
    </xf>
    <xf numFmtId="0" fontId="17" fillId="0" borderId="0" xfId="0" applyFont="1" applyAlignment="1">
      <alignment horizontal="center" vertical="center" wrapText="1"/>
    </xf>
    <xf numFmtId="0" fontId="17" fillId="0" borderId="0" xfId="0" applyFont="1" applyAlignment="1">
      <alignment horizontal="left" vertical="center" wrapText="1" shrinkToFit="1"/>
    </xf>
    <xf numFmtId="0" fontId="0" fillId="0" borderId="0" xfId="0" applyFont="1" applyAlignment="1">
      <alignment vertical="center" wrapText="1"/>
    </xf>
    <xf numFmtId="0" fontId="16" fillId="4" borderId="1" xfId="0" applyFont="1" applyFill="1" applyBorder="1" applyAlignment="1">
      <alignment horizontal="center" vertical="center" wrapText="1" shrinkToFit="1"/>
    </xf>
    <xf numFmtId="0" fontId="16"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7" fillId="0" borderId="2" xfId="0" applyFont="1" applyFill="1" applyBorder="1" applyAlignment="1">
      <alignment horizontal="left" vertical="top" wrapText="1" shrinkToFit="1"/>
    </xf>
    <xf numFmtId="0" fontId="17" fillId="0" borderId="2" xfId="0" applyFont="1" applyFill="1" applyBorder="1" applyAlignment="1">
      <alignment horizontal="left" vertical="top"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left" vertical="center" wrapText="1" shrinkToFit="1"/>
    </xf>
    <xf numFmtId="0" fontId="17" fillId="0" borderId="2" xfId="0" applyFont="1" applyFill="1" applyBorder="1" applyAlignment="1">
      <alignment vertical="center" wrapText="1"/>
    </xf>
    <xf numFmtId="0" fontId="0" fillId="0" borderId="0" xfId="0" applyFont="1" applyAlignment="1">
      <alignment vertical="center"/>
    </xf>
    <xf numFmtId="0" fontId="17" fillId="0" borderId="1" xfId="0" applyFont="1" applyFill="1" applyBorder="1" applyAlignment="1">
      <alignment horizontal="left" vertical="top" wrapText="1" shrinkToFit="1"/>
    </xf>
    <xf numFmtId="0" fontId="17" fillId="0" borderId="1" xfId="0" applyFont="1" applyFill="1" applyBorder="1" applyAlignment="1">
      <alignment horizontal="left" vertical="top"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left" vertical="center" wrapText="1" shrinkToFit="1"/>
    </xf>
    <xf numFmtId="0" fontId="17" fillId="0" borderId="1" xfId="0" applyFont="1" applyFill="1" applyBorder="1" applyAlignment="1">
      <alignment vertical="center" wrapText="1"/>
    </xf>
    <xf numFmtId="0" fontId="17" fillId="0" borderId="9" xfId="0" applyFont="1" applyFill="1" applyBorder="1" applyAlignment="1">
      <alignment horizontal="left" vertical="top" wrapText="1" shrinkToFit="1"/>
    </xf>
    <xf numFmtId="0" fontId="17" fillId="0" borderId="10" xfId="0" applyFont="1" applyFill="1" applyBorder="1" applyAlignment="1">
      <alignment horizontal="center" vertical="center" wrapText="1"/>
    </xf>
    <xf numFmtId="0" fontId="17" fillId="0" borderId="11" xfId="0" applyFont="1" applyFill="1" applyBorder="1" applyAlignment="1">
      <alignment horizontal="left" vertical="center" wrapText="1" shrinkToFit="1"/>
    </xf>
    <xf numFmtId="0" fontId="17" fillId="0" borderId="9" xfId="0" applyFont="1" applyFill="1" applyBorder="1" applyAlignment="1">
      <alignment vertical="center" wrapText="1"/>
    </xf>
    <xf numFmtId="0" fontId="17" fillId="0" borderId="12" xfId="0" applyFont="1" applyFill="1" applyBorder="1" applyAlignment="1">
      <alignment horizontal="left" vertical="top" wrapText="1" shrinkToFit="1"/>
    </xf>
    <xf numFmtId="0" fontId="17" fillId="0" borderId="86" xfId="0" applyFont="1" applyFill="1" applyBorder="1" applyAlignment="1">
      <alignment horizontal="center" vertical="center"/>
    </xf>
    <xf numFmtId="0" fontId="17" fillId="0" borderId="87" xfId="0" applyFont="1" applyFill="1" applyBorder="1" applyAlignment="1">
      <alignment horizontal="left" vertical="center" wrapText="1" shrinkToFit="1"/>
    </xf>
    <xf numFmtId="0" fontId="17" fillId="0" borderId="88" xfId="0" applyFont="1" applyFill="1" applyBorder="1" applyAlignment="1">
      <alignment vertical="center" wrapText="1"/>
    </xf>
    <xf numFmtId="0" fontId="17" fillId="0" borderId="15" xfId="0" applyFont="1" applyFill="1" applyBorder="1" applyAlignment="1">
      <alignment horizontal="left" vertical="top" wrapText="1" shrinkToFit="1"/>
    </xf>
    <xf numFmtId="0" fontId="17" fillId="0" borderId="18" xfId="0" applyFont="1" applyFill="1" applyBorder="1" applyAlignment="1">
      <alignment horizontal="center" vertical="center" wrapText="1"/>
    </xf>
    <xf numFmtId="0" fontId="17" fillId="0" borderId="19" xfId="0" applyFont="1" applyFill="1" applyBorder="1" applyAlignment="1">
      <alignment horizontal="left" vertical="center" wrapText="1" shrinkToFit="1"/>
    </xf>
    <xf numFmtId="0" fontId="17" fillId="0" borderId="15" xfId="0" applyFont="1" applyFill="1" applyBorder="1" applyAlignment="1">
      <alignment vertical="center" wrapText="1"/>
    </xf>
    <xf numFmtId="0" fontId="0" fillId="0" borderId="1" xfId="0" applyFont="1" applyFill="1" applyBorder="1" applyAlignment="1">
      <alignment horizontal="left" vertical="top" wrapText="1" shrinkToFit="1"/>
    </xf>
    <xf numFmtId="0" fontId="0" fillId="0" borderId="1" xfId="0" applyFont="1" applyFill="1" applyBorder="1" applyAlignment="1">
      <alignment horizontal="left" vertical="top" wrapText="1"/>
    </xf>
    <xf numFmtId="177" fontId="17" fillId="0" borderId="31" xfId="0" applyNumberFormat="1" applyFont="1" applyFill="1" applyBorder="1" applyAlignment="1">
      <alignment horizontal="center" vertical="center" wrapText="1"/>
    </xf>
    <xf numFmtId="0" fontId="0" fillId="0" borderId="32" xfId="0" applyFont="1" applyFill="1" applyBorder="1" applyAlignment="1">
      <alignment horizontal="left" vertical="center" wrapText="1" shrinkToFit="1"/>
    </xf>
    <xf numFmtId="0" fontId="0" fillId="0" borderId="1" xfId="0" applyFont="1" applyFill="1" applyBorder="1" applyAlignment="1">
      <alignment vertical="center" wrapText="1"/>
    </xf>
    <xf numFmtId="0" fontId="17" fillId="0" borderId="9" xfId="0" applyFont="1" applyFill="1" applyBorder="1" applyAlignment="1">
      <alignment horizontal="left" vertical="top" wrapText="1"/>
    </xf>
    <xf numFmtId="0" fontId="17" fillId="0" borderId="89" xfId="0" applyFont="1" applyFill="1" applyBorder="1" applyAlignment="1">
      <alignment horizontal="left" vertical="center" wrapText="1" shrinkToFit="1"/>
    </xf>
    <xf numFmtId="0" fontId="17" fillId="0" borderId="12" xfId="0" applyFont="1" applyFill="1" applyBorder="1" applyAlignment="1">
      <alignment horizontal="left" vertical="top" wrapText="1"/>
    </xf>
    <xf numFmtId="0" fontId="17" fillId="0" borderId="13" xfId="0" applyFont="1" applyFill="1" applyBorder="1" applyAlignment="1">
      <alignment horizontal="center" vertical="center" wrapText="1"/>
    </xf>
    <xf numFmtId="0" fontId="17" fillId="0" borderId="90" xfId="0" applyFont="1" applyFill="1" applyBorder="1" applyAlignment="1">
      <alignment horizontal="left" vertical="center" wrapText="1" shrinkToFit="1"/>
    </xf>
    <xf numFmtId="0" fontId="17" fillId="0" borderId="12" xfId="0" applyFont="1" applyFill="1" applyBorder="1" applyAlignment="1">
      <alignment vertical="center" wrapText="1"/>
    </xf>
    <xf numFmtId="0" fontId="17" fillId="0" borderId="4" xfId="0" applyFont="1" applyFill="1" applyBorder="1" applyAlignment="1">
      <alignment horizontal="left" vertical="top" wrapText="1"/>
    </xf>
    <xf numFmtId="0" fontId="17" fillId="0" borderId="91" xfId="0" applyFont="1" applyFill="1" applyBorder="1" applyAlignment="1">
      <alignment horizontal="left" vertical="center" wrapText="1" shrinkToFit="1"/>
    </xf>
    <xf numFmtId="0" fontId="17" fillId="0" borderId="26" xfId="0" applyFont="1" applyFill="1" applyBorder="1" applyAlignment="1">
      <alignment horizontal="left" vertical="center" wrapText="1" shrinkToFit="1"/>
    </xf>
    <xf numFmtId="0" fontId="17" fillId="0" borderId="15" xfId="0" applyFont="1" applyFill="1" applyBorder="1" applyAlignment="1">
      <alignment horizontal="left" vertical="top" wrapText="1"/>
    </xf>
    <xf numFmtId="0" fontId="17" fillId="0" borderId="14" xfId="0" applyFont="1" applyFill="1" applyBorder="1" applyAlignment="1">
      <alignment horizontal="left" vertical="center" wrapText="1" shrinkToFit="1"/>
    </xf>
    <xf numFmtId="0" fontId="17" fillId="0" borderId="20" xfId="0" applyFont="1" applyFill="1" applyBorder="1" applyAlignment="1">
      <alignment horizontal="left" vertical="top" wrapText="1" shrinkToFit="1"/>
    </xf>
    <xf numFmtId="0" fontId="17" fillId="0" borderId="21" xfId="0" applyFont="1" applyFill="1" applyBorder="1" applyAlignment="1">
      <alignment horizontal="center" vertical="center" wrapText="1"/>
    </xf>
    <xf numFmtId="0" fontId="17" fillId="0" borderId="22" xfId="0" applyFont="1" applyFill="1" applyBorder="1" applyAlignment="1">
      <alignment horizontal="left" vertical="center" wrapText="1" shrinkToFit="1"/>
    </xf>
    <xf numFmtId="0" fontId="17" fillId="0" borderId="20" xfId="0" applyFont="1" applyFill="1" applyBorder="1" applyAlignment="1">
      <alignment vertical="center" wrapText="1"/>
    </xf>
    <xf numFmtId="0" fontId="17" fillId="0" borderId="3" xfId="0" applyFont="1" applyFill="1" applyBorder="1" applyAlignment="1">
      <alignment horizontal="left" vertical="top" wrapText="1" shrinkToFit="1"/>
    </xf>
    <xf numFmtId="0" fontId="17" fillId="0" borderId="29" xfId="0" applyFont="1" applyFill="1" applyBorder="1" applyAlignment="1">
      <alignment horizontal="center" vertical="center" wrapText="1"/>
    </xf>
    <xf numFmtId="0" fontId="17" fillId="0" borderId="92" xfId="0" applyFont="1" applyFill="1" applyBorder="1" applyAlignment="1">
      <alignment horizontal="left" vertical="center" wrapText="1" shrinkToFit="1"/>
    </xf>
    <xf numFmtId="0" fontId="17" fillId="0" borderId="3" xfId="0" applyFont="1" applyFill="1" applyBorder="1" applyAlignment="1">
      <alignment vertical="center" wrapText="1"/>
    </xf>
    <xf numFmtId="0" fontId="17" fillId="0" borderId="88" xfId="0" applyFont="1" applyFill="1" applyBorder="1" applyAlignment="1">
      <alignment horizontal="left" vertical="top" wrapText="1" shrinkToFit="1"/>
    </xf>
    <xf numFmtId="0" fontId="17" fillId="0" borderId="28" xfId="0" applyFont="1" applyFill="1" applyBorder="1" applyAlignment="1">
      <alignment horizontal="left" vertical="center" wrapText="1" shrinkToFit="1"/>
    </xf>
    <xf numFmtId="0" fontId="17" fillId="0" borderId="45" xfId="0" applyFont="1" applyFill="1" applyBorder="1" applyAlignment="1">
      <alignment horizontal="left" vertical="top" wrapText="1" shrinkToFit="1"/>
    </xf>
    <xf numFmtId="0" fontId="17" fillId="0" borderId="93" xfId="0" applyFont="1" applyFill="1" applyBorder="1" applyAlignment="1">
      <alignment horizontal="left" vertical="center" wrapText="1" shrinkToFit="1"/>
    </xf>
    <xf numFmtId="0" fontId="17" fillId="0" borderId="86"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23" xfId="0" applyFont="1" applyFill="1" applyBorder="1" applyAlignment="1">
      <alignment horizontal="left" vertical="top" wrapText="1" shrinkToFit="1"/>
    </xf>
    <xf numFmtId="177" fontId="17" fillId="0" borderId="23" xfId="0" applyNumberFormat="1" applyFont="1" applyFill="1" applyBorder="1" applyAlignment="1">
      <alignment horizontal="center" vertical="center" wrapText="1"/>
    </xf>
    <xf numFmtId="0" fontId="17" fillId="0" borderId="24" xfId="0" applyFont="1" applyFill="1" applyBorder="1" applyAlignment="1">
      <alignment horizontal="left" vertical="center" wrapText="1" shrinkToFit="1"/>
    </xf>
    <xf numFmtId="0" fontId="17" fillId="0" borderId="25" xfId="0" applyFont="1" applyFill="1" applyBorder="1" applyAlignment="1">
      <alignment horizontal="left" vertical="top" wrapText="1" shrinkToFit="1"/>
    </xf>
    <xf numFmtId="177" fontId="17" fillId="0" borderId="25" xfId="0" applyNumberFormat="1" applyFont="1" applyFill="1" applyBorder="1" applyAlignment="1">
      <alignment horizontal="center" vertical="center" wrapText="1"/>
    </xf>
    <xf numFmtId="0" fontId="17" fillId="0" borderId="94" xfId="0" applyFont="1" applyFill="1" applyBorder="1" applyAlignment="1">
      <alignment horizontal="left" vertical="top" wrapText="1" shrinkToFit="1"/>
    </xf>
    <xf numFmtId="177" fontId="17" fillId="0" borderId="94" xfId="0" applyNumberFormat="1" applyFont="1" applyFill="1" applyBorder="1" applyAlignment="1">
      <alignment horizontal="center" vertical="center" wrapText="1"/>
    </xf>
    <xf numFmtId="177" fontId="17" fillId="0" borderId="29" xfId="0" applyNumberFormat="1" applyFont="1" applyFill="1" applyBorder="1" applyAlignment="1">
      <alignment horizontal="center" vertical="center" wrapText="1"/>
    </xf>
    <xf numFmtId="177" fontId="17" fillId="0" borderId="45" xfId="0" applyNumberFormat="1" applyFont="1" applyFill="1" applyBorder="1" applyAlignment="1">
      <alignment horizontal="center" vertical="center" wrapText="1"/>
    </xf>
    <xf numFmtId="177" fontId="17" fillId="0" borderId="86" xfId="0" applyNumberFormat="1" applyFont="1" applyFill="1" applyBorder="1" applyAlignment="1">
      <alignment horizontal="center" vertical="center" wrapText="1"/>
    </xf>
    <xf numFmtId="0" fontId="16" fillId="0" borderId="0" xfId="0" applyFont="1" applyAlignment="1">
      <alignment vertical="center"/>
    </xf>
    <xf numFmtId="0" fontId="17" fillId="0" borderId="27" xfId="0" applyFont="1" applyFill="1" applyBorder="1" applyAlignment="1">
      <alignment vertical="center" wrapText="1" shrinkToFit="1"/>
    </xf>
    <xf numFmtId="177" fontId="17" fillId="0" borderId="27" xfId="0" applyNumberFormat="1" applyFont="1" applyFill="1" applyBorder="1" applyAlignment="1">
      <alignment horizontal="center" vertical="center" wrapText="1"/>
    </xf>
    <xf numFmtId="0" fontId="17" fillId="0" borderId="28" xfId="0" applyFont="1" applyFill="1" applyBorder="1" applyAlignment="1">
      <alignment horizontal="left" vertical="center" shrinkToFit="1"/>
    </xf>
    <xf numFmtId="0" fontId="17" fillId="0" borderId="0" xfId="0" applyFont="1" applyFill="1" applyBorder="1" applyAlignment="1">
      <alignment horizontal="left" vertical="top" wrapText="1" shrinkToFit="1"/>
    </xf>
    <xf numFmtId="0" fontId="17" fillId="0" borderId="95" xfId="0" applyFont="1" applyFill="1" applyBorder="1" applyAlignment="1">
      <alignment horizontal="left" vertical="top" wrapText="1" shrinkToFit="1"/>
    </xf>
    <xf numFmtId="177" fontId="17" fillId="0" borderId="95" xfId="0" applyNumberFormat="1" applyFont="1" applyFill="1" applyBorder="1" applyAlignment="1">
      <alignment horizontal="center" vertical="center" wrapText="1"/>
    </xf>
    <xf numFmtId="0" fontId="17" fillId="0" borderId="96" xfId="0" applyFont="1" applyFill="1" applyBorder="1" applyAlignment="1">
      <alignment horizontal="left" vertical="center" wrapText="1" shrinkToFit="1"/>
    </xf>
    <xf numFmtId="0" fontId="17" fillId="0" borderId="33" xfId="0" applyFont="1" applyFill="1" applyBorder="1" applyAlignment="1">
      <alignment horizontal="left" vertical="top" wrapText="1" shrinkToFit="1"/>
    </xf>
    <xf numFmtId="177" fontId="17" fillId="0" borderId="5" xfId="0" applyNumberFormat="1" applyFont="1" applyFill="1" applyBorder="1" applyAlignment="1">
      <alignment horizontal="center" vertical="center" wrapText="1"/>
    </xf>
    <xf numFmtId="0" fontId="17" fillId="0" borderId="97" xfId="0" applyFont="1" applyFill="1" applyBorder="1" applyAlignment="1">
      <alignment horizontal="left" vertical="center" wrapText="1" shrinkToFit="1"/>
    </xf>
    <xf numFmtId="0" fontId="17" fillId="0" borderId="25" xfId="0" applyFont="1" applyFill="1" applyBorder="1" applyAlignment="1">
      <alignment vertical="center" wrapText="1" shrinkToFit="1"/>
    </xf>
    <xf numFmtId="0" fontId="17" fillId="0" borderId="26" xfId="0" applyFont="1" applyFill="1" applyBorder="1" applyAlignment="1">
      <alignment horizontal="left" vertical="center" shrinkToFit="1"/>
    </xf>
    <xf numFmtId="177" fontId="17" fillId="0" borderId="33" xfId="0" applyNumberFormat="1" applyFont="1" applyFill="1" applyBorder="1" applyAlignment="1">
      <alignment horizontal="center" vertical="center" wrapText="1"/>
    </xf>
    <xf numFmtId="0" fontId="17" fillId="0" borderId="23" xfId="0" applyFont="1" applyFill="1" applyBorder="1" applyAlignment="1">
      <alignment vertical="center" wrapText="1" shrinkToFit="1"/>
    </xf>
    <xf numFmtId="0" fontId="17" fillId="0" borderId="24" xfId="0" applyFont="1" applyFill="1" applyBorder="1" applyAlignment="1">
      <alignment horizontal="left" vertical="center" shrinkToFit="1"/>
    </xf>
    <xf numFmtId="0" fontId="0" fillId="0" borderId="0" xfId="0" applyFont="1" applyAlignment="1">
      <alignment horizontal="left" vertical="top" wrapText="1" shrinkToFi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17" fillId="0" borderId="0" xfId="0" applyFont="1" applyAlignment="1">
      <alignment horizontal="center" vertical="center"/>
    </xf>
    <xf numFmtId="0" fontId="10" fillId="4" borderId="1" xfId="0" applyFont="1" applyFill="1" applyBorder="1" applyAlignment="1">
      <alignment horizontal="center" vertical="center"/>
    </xf>
    <xf numFmtId="0" fontId="17" fillId="0" borderId="5" xfId="0" applyFont="1" applyFill="1" applyBorder="1" applyAlignment="1">
      <alignment horizontal="center" vertical="center"/>
    </xf>
    <xf numFmtId="0" fontId="0" fillId="0" borderId="1" xfId="0" applyFont="1" applyFill="1" applyBorder="1" applyAlignment="1">
      <alignment vertical="center"/>
    </xf>
    <xf numFmtId="0" fontId="17" fillId="0" borderId="7"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left" vertical="center" wrapText="1" shrinkToFit="1"/>
    </xf>
    <xf numFmtId="0" fontId="0" fillId="0" borderId="4" xfId="0" applyFont="1" applyFill="1" applyBorder="1" applyAlignment="1">
      <alignment vertical="center"/>
    </xf>
    <xf numFmtId="0" fontId="0" fillId="0" borderId="2" xfId="0" applyFont="1" applyFill="1" applyBorder="1" applyAlignment="1">
      <alignment vertical="center" wrapText="1"/>
    </xf>
    <xf numFmtId="0" fontId="0" fillId="0" borderId="20" xfId="0" applyFont="1" applyFill="1" applyBorder="1" applyAlignment="1">
      <alignment vertical="center" wrapText="1"/>
    </xf>
    <xf numFmtId="0" fontId="17" fillId="0" borderId="98" xfId="0" applyFont="1" applyFill="1" applyBorder="1" applyAlignment="1">
      <alignment horizontal="left" vertical="top" wrapText="1" shrinkToFit="1"/>
    </xf>
    <xf numFmtId="0" fontId="17" fillId="0" borderId="99" xfId="0" applyFont="1" applyFill="1" applyBorder="1" applyAlignment="1">
      <alignment horizontal="center" vertical="center" wrapText="1"/>
    </xf>
    <xf numFmtId="0" fontId="17" fillId="0" borderId="100" xfId="0" applyFont="1" applyFill="1" applyBorder="1" applyAlignment="1">
      <alignment horizontal="left" vertical="center" wrapText="1" shrinkToFit="1"/>
    </xf>
    <xf numFmtId="0" fontId="0" fillId="0" borderId="98" xfId="0" applyFont="1" applyFill="1" applyBorder="1" applyAlignment="1">
      <alignment vertical="center" wrapText="1"/>
    </xf>
    <xf numFmtId="0" fontId="0" fillId="0" borderId="12" xfId="0" applyFont="1" applyFill="1" applyBorder="1" applyAlignment="1">
      <alignment vertical="center" wrapText="1"/>
    </xf>
    <xf numFmtId="0" fontId="0" fillId="0" borderId="4" xfId="0" applyFont="1" applyFill="1" applyBorder="1" applyAlignment="1">
      <alignment vertical="center" wrapText="1"/>
    </xf>
    <xf numFmtId="0" fontId="17" fillId="0" borderId="30" xfId="0" applyFont="1" applyFill="1" applyBorder="1" applyAlignment="1">
      <alignment horizontal="left" vertical="center" wrapText="1" shrinkToFit="1"/>
    </xf>
    <xf numFmtId="0" fontId="17" fillId="0" borderId="4" xfId="0" applyFont="1" applyFill="1" applyBorder="1" applyAlignment="1">
      <alignment horizontal="left" vertical="top" wrapText="1" shrinkToFit="1"/>
    </xf>
    <xf numFmtId="0" fontId="17" fillId="0" borderId="101" xfId="0" applyFont="1" applyFill="1" applyBorder="1" applyAlignment="1">
      <alignment horizontal="left" vertical="center" wrapText="1" shrinkToFit="1"/>
    </xf>
    <xf numFmtId="0" fontId="17" fillId="0" borderId="4" xfId="0" applyFont="1" applyFill="1" applyBorder="1" applyAlignment="1">
      <alignment vertical="center" wrapText="1"/>
    </xf>
    <xf numFmtId="0" fontId="17" fillId="0" borderId="27" xfId="0" applyFont="1" applyFill="1" applyBorder="1" applyAlignment="1">
      <alignment horizontal="left" vertical="top" wrapText="1" shrinkToFit="1"/>
    </xf>
    <xf numFmtId="0" fontId="0" fillId="0" borderId="0" xfId="0" applyFont="1" applyAlignment="1">
      <alignment horizontal="center" vertical="center"/>
    </xf>
    <xf numFmtId="0" fontId="35"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8" xfId="0" applyFont="1" applyBorder="1" applyAlignment="1">
      <alignment horizontal="center"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11" fillId="0" borderId="0" xfId="0" applyFont="1" applyAlignment="1">
      <alignment horizontal="center" vertical="center"/>
    </xf>
    <xf numFmtId="49" fontId="4" fillId="3" borderId="31" xfId="0" applyNumberFormat="1" applyFont="1" applyFill="1" applyBorder="1" applyAlignment="1" applyProtection="1">
      <alignment horizontal="center" vertical="center"/>
      <protection locked="0"/>
    </xf>
    <xf numFmtId="0" fontId="0" fillId="3" borderId="8"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8" xfId="0"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19" fillId="0" borderId="35" xfId="4" applyFont="1" applyFill="1" applyBorder="1" applyAlignment="1" applyProtection="1">
      <alignment horizontal="center" vertical="center"/>
    </xf>
    <xf numFmtId="0" fontId="19" fillId="0" borderId="44" xfId="4" applyFont="1" applyFill="1" applyBorder="1" applyAlignment="1" applyProtection="1">
      <alignment horizontal="center" vertical="center"/>
    </xf>
    <xf numFmtId="0" fontId="19" fillId="0" borderId="53" xfId="4" applyFont="1" applyFill="1" applyBorder="1" applyAlignment="1" applyProtection="1">
      <alignment horizontal="center" vertical="center"/>
    </xf>
    <xf numFmtId="0" fontId="19" fillId="0" borderId="36" xfId="4" applyFont="1" applyFill="1" applyBorder="1" applyAlignment="1" applyProtection="1">
      <alignment horizontal="center" vertical="center" wrapText="1"/>
    </xf>
    <xf numFmtId="0" fontId="19" fillId="0" borderId="37" xfId="4" applyFont="1" applyFill="1" applyBorder="1" applyAlignment="1" applyProtection="1">
      <alignment horizontal="center" vertical="center" wrapText="1"/>
    </xf>
    <xf numFmtId="0" fontId="19" fillId="0" borderId="0" xfId="4" applyFont="1" applyFill="1" applyBorder="1" applyAlignment="1" applyProtection="1">
      <alignment horizontal="center" vertical="center" wrapText="1"/>
    </xf>
    <xf numFmtId="0" fontId="19" fillId="0" borderId="30" xfId="4" applyFont="1" applyFill="1" applyBorder="1" applyAlignment="1" applyProtection="1">
      <alignment horizontal="center" vertical="center" wrapText="1"/>
    </xf>
    <xf numFmtId="0" fontId="19" fillId="0" borderId="54" xfId="4" applyFont="1" applyFill="1" applyBorder="1" applyAlignment="1" applyProtection="1">
      <alignment horizontal="center" vertical="center" wrapText="1"/>
    </xf>
    <xf numFmtId="0" fontId="19" fillId="0" borderId="55" xfId="4" applyFont="1" applyFill="1" applyBorder="1" applyAlignment="1" applyProtection="1">
      <alignment horizontal="center" vertical="center" wrapText="1"/>
    </xf>
    <xf numFmtId="0" fontId="19" fillId="0" borderId="38" xfId="4" applyFont="1" applyFill="1" applyBorder="1" applyAlignment="1" applyProtection="1">
      <alignment horizontal="center" vertical="center" wrapText="1"/>
    </xf>
    <xf numFmtId="0" fontId="19" fillId="0" borderId="45" xfId="4" applyFont="1" applyFill="1" applyBorder="1" applyAlignment="1" applyProtection="1">
      <alignment horizontal="center" vertical="center" wrapText="1"/>
    </xf>
    <xf numFmtId="0" fontId="19" fillId="0" borderId="56" xfId="4" applyFont="1" applyFill="1" applyBorder="1" applyAlignment="1" applyProtection="1">
      <alignment horizontal="center" vertical="center" wrapText="1"/>
    </xf>
    <xf numFmtId="0" fontId="19" fillId="0" borderId="39" xfId="4" applyFont="1" applyFill="1" applyBorder="1" applyAlignment="1" applyProtection="1">
      <alignment horizontal="center" vertical="center" wrapText="1"/>
    </xf>
    <xf numFmtId="0" fontId="19" fillId="0" borderId="46" xfId="4" applyFont="1" applyFill="1" applyBorder="1" applyAlignment="1" applyProtection="1">
      <alignment horizontal="center" vertical="center" wrapText="1"/>
    </xf>
    <xf numFmtId="0" fontId="19" fillId="0" borderId="57" xfId="4" applyFont="1" applyFill="1" applyBorder="1" applyAlignment="1" applyProtection="1">
      <alignment horizontal="center" vertical="center" wrapText="1"/>
    </xf>
    <xf numFmtId="0" fontId="19" fillId="0" borderId="40" xfId="4" quotePrefix="1" applyFont="1" applyFill="1" applyBorder="1" applyAlignment="1" applyProtection="1">
      <alignment horizontal="center" vertical="center"/>
    </xf>
    <xf numFmtId="0" fontId="19" fillId="0" borderId="36" xfId="4" applyFont="1" applyFill="1" applyBorder="1" applyAlignment="1" applyProtection="1">
      <alignment horizontal="center" vertical="center"/>
    </xf>
    <xf numFmtId="0" fontId="20" fillId="5" borderId="0" xfId="4" applyFont="1" applyFill="1" applyAlignment="1" applyProtection="1">
      <alignment horizontal="center" vertical="center"/>
      <protection locked="0"/>
    </xf>
    <xf numFmtId="0" fontId="20" fillId="6" borderId="0" xfId="4" applyFont="1" applyFill="1" applyAlignment="1" applyProtection="1">
      <alignment horizontal="center" vertical="center"/>
      <protection locked="0"/>
    </xf>
    <xf numFmtId="0" fontId="20" fillId="0" borderId="0" xfId="4" applyFont="1" applyFill="1" applyAlignment="1" applyProtection="1">
      <alignment horizontal="center" vertical="center"/>
    </xf>
    <xf numFmtId="0" fontId="19" fillId="5" borderId="1" xfId="4" applyFont="1" applyFill="1" applyBorder="1" applyAlignment="1" applyProtection="1">
      <alignment horizontal="center" vertical="center"/>
      <protection locked="0"/>
    </xf>
    <xf numFmtId="0" fontId="24" fillId="0" borderId="41" xfId="4" applyFont="1" applyFill="1" applyBorder="1" applyAlignment="1" applyProtection="1">
      <alignment horizontal="center" vertical="center" wrapText="1"/>
    </xf>
    <xf numFmtId="0" fontId="24" fillId="0" borderId="42" xfId="4" applyFont="1" applyFill="1" applyBorder="1" applyAlignment="1" applyProtection="1">
      <alignment horizontal="center" vertical="center" wrapText="1"/>
    </xf>
    <xf numFmtId="0" fontId="24" fillId="0" borderId="49" xfId="4" applyFont="1" applyFill="1" applyBorder="1" applyAlignment="1" applyProtection="1">
      <alignment horizontal="center" vertical="center" wrapText="1"/>
    </xf>
    <xf numFmtId="0" fontId="24" fillId="0" borderId="50" xfId="4" applyFont="1" applyFill="1" applyBorder="1" applyAlignment="1" applyProtection="1">
      <alignment horizontal="center" vertical="center" wrapText="1"/>
    </xf>
    <xf numFmtId="0" fontId="24" fillId="0" borderId="51" xfId="4" applyFont="1" applyFill="1" applyBorder="1" applyAlignment="1" applyProtection="1">
      <alignment horizontal="center" vertical="center" wrapText="1"/>
    </xf>
    <xf numFmtId="0" fontId="24" fillId="0" borderId="52" xfId="4" applyFont="1" applyFill="1" applyBorder="1" applyAlignment="1" applyProtection="1">
      <alignment horizontal="center" vertical="center" wrapText="1"/>
    </xf>
    <xf numFmtId="0" fontId="24" fillId="0" borderId="58" xfId="4" applyFont="1" applyFill="1" applyBorder="1" applyAlignment="1" applyProtection="1">
      <alignment horizontal="center" vertical="center" wrapText="1"/>
    </xf>
    <xf numFmtId="0" fontId="24" fillId="0" borderId="60" xfId="4" applyFont="1" applyFill="1" applyBorder="1" applyAlignment="1" applyProtection="1">
      <alignment horizontal="center" vertical="center" wrapText="1"/>
    </xf>
    <xf numFmtId="0" fontId="19" fillId="0" borderId="43" xfId="4" applyFont="1" applyFill="1" applyBorder="1" applyAlignment="1" applyProtection="1">
      <alignment horizontal="center" vertical="center" wrapText="1"/>
    </xf>
    <xf numFmtId="0" fontId="19" fillId="0" borderId="35" xfId="4" applyFont="1" applyFill="1" applyBorder="1" applyAlignment="1" applyProtection="1">
      <alignment horizontal="center" vertical="center" wrapText="1"/>
    </xf>
    <xf numFmtId="0" fontId="19" fillId="0" borderId="47" xfId="4" applyFont="1" applyFill="1" applyBorder="1" applyAlignment="1" applyProtection="1">
      <alignment horizontal="center" vertical="center"/>
    </xf>
    <xf numFmtId="0" fontId="19" fillId="0" borderId="32" xfId="4" applyFont="1" applyFill="1" applyBorder="1" applyAlignment="1" applyProtection="1">
      <alignment horizontal="center" vertical="center"/>
    </xf>
    <xf numFmtId="0" fontId="19" fillId="0" borderId="48" xfId="4" applyFont="1" applyFill="1" applyBorder="1" applyAlignment="1" applyProtection="1">
      <alignment horizontal="center" vertical="center"/>
    </xf>
    <xf numFmtId="0" fontId="19" fillId="6" borderId="31" xfId="4" applyFont="1" applyFill="1" applyBorder="1" applyAlignment="1" applyProtection="1">
      <alignment horizontal="center" vertical="center"/>
      <protection locked="0"/>
    </xf>
    <xf numFmtId="0" fontId="19" fillId="6" borderId="8" xfId="4" applyFont="1" applyFill="1" applyBorder="1" applyAlignment="1" applyProtection="1">
      <alignment horizontal="center" vertical="center"/>
      <protection locked="0"/>
    </xf>
    <xf numFmtId="0" fontId="19" fillId="6" borderId="34" xfId="4" applyFont="1" applyFill="1" applyBorder="1" applyAlignment="1" applyProtection="1">
      <alignment horizontal="center" vertical="center"/>
      <protection locked="0"/>
    </xf>
    <xf numFmtId="0" fontId="19" fillId="6" borderId="17" xfId="4" applyFont="1" applyFill="1" applyBorder="1" applyAlignment="1" applyProtection="1">
      <alignment horizontal="center" vertical="center"/>
      <protection locked="0"/>
    </xf>
    <xf numFmtId="0" fontId="19" fillId="7" borderId="31" xfId="4" applyNumberFormat="1" applyFont="1" applyFill="1" applyBorder="1" applyAlignment="1" applyProtection="1">
      <alignment horizontal="center" vertical="center"/>
    </xf>
    <xf numFmtId="0" fontId="19" fillId="7" borderId="8" xfId="4" applyNumberFormat="1" applyFont="1" applyFill="1" applyBorder="1" applyAlignment="1" applyProtection="1">
      <alignment horizontal="center" vertical="center"/>
    </xf>
    <xf numFmtId="0" fontId="19" fillId="6" borderId="62" xfId="4" applyFont="1" applyFill="1" applyBorder="1" applyAlignment="1" applyProtection="1">
      <alignment horizontal="left" vertical="center" wrapText="1"/>
      <protection locked="0"/>
    </xf>
    <xf numFmtId="0" fontId="19" fillId="6" borderId="65" xfId="4" applyFont="1" applyFill="1" applyBorder="1" applyAlignment="1" applyProtection="1">
      <alignment horizontal="left" vertical="center" wrapText="1"/>
      <protection locked="0"/>
    </xf>
    <xf numFmtId="0" fontId="19" fillId="6" borderId="66" xfId="4" applyFont="1" applyFill="1" applyBorder="1" applyAlignment="1" applyProtection="1">
      <alignment horizontal="left" vertical="center" wrapText="1"/>
      <protection locked="0"/>
    </xf>
    <xf numFmtId="0" fontId="24" fillId="5" borderId="47" xfId="4" applyFont="1" applyFill="1" applyBorder="1" applyAlignment="1" applyProtection="1">
      <alignment horizontal="center" vertical="center" wrapText="1"/>
      <protection locked="0"/>
    </xf>
    <xf numFmtId="0" fontId="24" fillId="5" borderId="8" xfId="4" applyFont="1" applyFill="1" applyBorder="1" applyAlignment="1" applyProtection="1">
      <alignment horizontal="center" vertical="center" wrapText="1"/>
      <protection locked="0"/>
    </xf>
    <xf numFmtId="0" fontId="19" fillId="5" borderId="31" xfId="4" applyFont="1" applyFill="1" applyBorder="1" applyAlignment="1" applyProtection="1">
      <alignment horizontal="center" vertical="center" wrapText="1"/>
      <protection locked="0"/>
    </xf>
    <xf numFmtId="0" fontId="19" fillId="5" borderId="8" xfId="4" applyFont="1" applyFill="1" applyBorder="1" applyAlignment="1" applyProtection="1">
      <alignment horizontal="center" vertical="center" wrapText="1"/>
      <protection locked="0"/>
    </xf>
    <xf numFmtId="0" fontId="19" fillId="5" borderId="31" xfId="4" applyFont="1" applyFill="1" applyBorder="1" applyAlignment="1" applyProtection="1">
      <alignment horizontal="center" vertical="center" shrinkToFit="1"/>
      <protection locked="0"/>
    </xf>
    <xf numFmtId="0" fontId="19" fillId="5" borderId="32" xfId="4" applyFont="1" applyFill="1" applyBorder="1" applyAlignment="1" applyProtection="1">
      <alignment horizontal="center" vertical="center" shrinkToFit="1"/>
      <protection locked="0"/>
    </xf>
    <xf numFmtId="0" fontId="19" fillId="5" borderId="8" xfId="4" applyFont="1" applyFill="1" applyBorder="1" applyAlignment="1" applyProtection="1">
      <alignment horizontal="center" vertical="center" shrinkToFit="1"/>
      <protection locked="0"/>
    </xf>
    <xf numFmtId="0" fontId="19" fillId="6" borderId="31" xfId="4" applyFont="1" applyFill="1" applyBorder="1" applyAlignment="1" applyProtection="1">
      <alignment horizontal="center" vertical="center" wrapText="1"/>
      <protection locked="0"/>
    </xf>
    <xf numFmtId="0" fontId="19" fillId="6" borderId="32" xfId="4" applyFont="1" applyFill="1" applyBorder="1" applyAlignment="1" applyProtection="1">
      <alignment horizontal="center" vertical="center" wrapText="1"/>
      <protection locked="0"/>
    </xf>
    <xf numFmtId="0" fontId="19" fillId="6" borderId="48" xfId="4" applyFont="1" applyFill="1" applyBorder="1" applyAlignment="1" applyProtection="1">
      <alignment horizontal="center" vertical="center" wrapText="1"/>
      <protection locked="0"/>
    </xf>
    <xf numFmtId="179" fontId="20" fillId="7" borderId="47" xfId="4" applyNumberFormat="1" applyFont="1" applyFill="1" applyBorder="1" applyAlignment="1" applyProtection="1">
      <alignment horizontal="center" vertical="center" wrapText="1"/>
    </xf>
    <xf numFmtId="179" fontId="20" fillId="7" borderId="48" xfId="4" applyNumberFormat="1" applyFont="1" applyFill="1" applyBorder="1" applyAlignment="1" applyProtection="1">
      <alignment horizontal="center" vertical="center" wrapText="1"/>
    </xf>
    <xf numFmtId="179" fontId="20" fillId="7" borderId="47" xfId="5" applyNumberFormat="1" applyFont="1" applyFill="1" applyBorder="1" applyAlignment="1" applyProtection="1">
      <alignment horizontal="center" vertical="center" wrapText="1"/>
    </xf>
    <xf numFmtId="179" fontId="20" fillId="7" borderId="48" xfId="5" applyNumberFormat="1" applyFont="1" applyFill="1" applyBorder="1" applyAlignment="1" applyProtection="1">
      <alignment horizontal="center" vertical="center" wrapText="1"/>
    </xf>
    <xf numFmtId="0" fontId="19" fillId="6" borderId="47" xfId="4" applyFont="1" applyFill="1" applyBorder="1" applyAlignment="1" applyProtection="1">
      <alignment horizontal="left" vertical="center" wrapText="1"/>
      <protection locked="0"/>
    </xf>
    <xf numFmtId="0" fontId="19" fillId="6" borderId="32" xfId="4" applyFont="1" applyFill="1" applyBorder="1" applyAlignment="1" applyProtection="1">
      <alignment horizontal="left" vertical="center" wrapText="1"/>
      <protection locked="0"/>
    </xf>
    <xf numFmtId="0" fontId="19" fillId="6" borderId="48" xfId="4" applyFont="1" applyFill="1" applyBorder="1" applyAlignment="1" applyProtection="1">
      <alignment horizontal="left" vertical="center" wrapText="1"/>
      <protection locked="0"/>
    </xf>
    <xf numFmtId="0" fontId="24" fillId="5" borderId="62" xfId="4" applyFont="1" applyFill="1" applyBorder="1" applyAlignment="1" applyProtection="1">
      <alignment horizontal="center" vertical="center" wrapText="1"/>
      <protection locked="0"/>
    </xf>
    <xf numFmtId="0" fontId="24" fillId="5" borderId="63" xfId="4" applyFont="1" applyFill="1" applyBorder="1" applyAlignment="1" applyProtection="1">
      <alignment horizontal="center" vertical="center" wrapText="1"/>
      <protection locked="0"/>
    </xf>
    <xf numFmtId="0" fontId="19" fillId="5" borderId="64" xfId="4" applyFont="1" applyFill="1" applyBorder="1" applyAlignment="1" applyProtection="1">
      <alignment horizontal="center" vertical="center" wrapText="1"/>
      <protection locked="0"/>
    </xf>
    <xf numFmtId="0" fontId="19" fillId="5" borderId="63" xfId="4" applyFont="1" applyFill="1" applyBorder="1" applyAlignment="1" applyProtection="1">
      <alignment horizontal="center" vertical="center" wrapText="1"/>
      <protection locked="0"/>
    </xf>
    <xf numFmtId="0" fontId="19" fillId="5" borderId="64" xfId="4" applyFont="1" applyFill="1" applyBorder="1" applyAlignment="1" applyProtection="1">
      <alignment horizontal="center" vertical="center" shrinkToFit="1"/>
      <protection locked="0"/>
    </xf>
    <xf numFmtId="0" fontId="19" fillId="5" borderId="65" xfId="4" applyFont="1" applyFill="1" applyBorder="1" applyAlignment="1" applyProtection="1">
      <alignment horizontal="center" vertical="center" shrinkToFit="1"/>
      <protection locked="0"/>
    </xf>
    <xf numFmtId="0" fontId="19" fillId="5" borderId="63" xfId="4" applyFont="1" applyFill="1" applyBorder="1" applyAlignment="1" applyProtection="1">
      <alignment horizontal="center" vertical="center" shrinkToFit="1"/>
      <protection locked="0"/>
    </xf>
    <xf numFmtId="0" fontId="19" fillId="6" borderId="64" xfId="4" applyFont="1" applyFill="1" applyBorder="1" applyAlignment="1" applyProtection="1">
      <alignment horizontal="center" vertical="center" wrapText="1"/>
      <protection locked="0"/>
    </xf>
    <xf numFmtId="0" fontId="19" fillId="6" borderId="65" xfId="4" applyFont="1" applyFill="1" applyBorder="1" applyAlignment="1" applyProtection="1">
      <alignment horizontal="center" vertical="center" wrapText="1"/>
      <protection locked="0"/>
    </xf>
    <xf numFmtId="0" fontId="19" fillId="6" borderId="66" xfId="4" applyFont="1" applyFill="1" applyBorder="1" applyAlignment="1" applyProtection="1">
      <alignment horizontal="center" vertical="center" wrapText="1"/>
      <protection locked="0"/>
    </xf>
    <xf numFmtId="179" fontId="20" fillId="7" borderId="62" xfId="4" applyNumberFormat="1" applyFont="1" applyFill="1" applyBorder="1" applyAlignment="1" applyProtection="1">
      <alignment horizontal="center" vertical="center" wrapText="1"/>
    </xf>
    <xf numFmtId="179" fontId="20" fillId="7" borderId="66" xfId="4" applyNumberFormat="1" applyFont="1" applyFill="1" applyBorder="1" applyAlignment="1" applyProtection="1">
      <alignment horizontal="center" vertical="center" wrapText="1"/>
    </xf>
    <xf numFmtId="179" fontId="20" fillId="7" borderId="62" xfId="5" applyNumberFormat="1" applyFont="1" applyFill="1" applyBorder="1" applyAlignment="1" applyProtection="1">
      <alignment horizontal="center" vertical="center" wrapText="1"/>
    </xf>
    <xf numFmtId="179" fontId="20" fillId="7" borderId="66" xfId="5" applyNumberFormat="1" applyFont="1" applyFill="1" applyBorder="1" applyAlignment="1" applyProtection="1">
      <alignment horizontal="center" vertical="center" wrapText="1"/>
    </xf>
    <xf numFmtId="0" fontId="24" fillId="5" borderId="75" xfId="4" applyFont="1" applyFill="1" applyBorder="1" applyAlignment="1" applyProtection="1">
      <alignment horizontal="center" vertical="center" wrapText="1"/>
      <protection locked="0"/>
    </xf>
    <xf numFmtId="0" fontId="24" fillId="5" borderId="76" xfId="4" applyFont="1" applyFill="1" applyBorder="1" applyAlignment="1" applyProtection="1">
      <alignment horizontal="center" vertical="center" wrapText="1"/>
      <protection locked="0"/>
    </xf>
    <xf numFmtId="0" fontId="19" fillId="5" borderId="77" xfId="4" applyFont="1" applyFill="1" applyBorder="1" applyAlignment="1" applyProtection="1">
      <alignment horizontal="center" vertical="center" wrapText="1"/>
      <protection locked="0"/>
    </xf>
    <xf numFmtId="0" fontId="19" fillId="5" borderId="76" xfId="4" applyFont="1" applyFill="1" applyBorder="1" applyAlignment="1" applyProtection="1">
      <alignment horizontal="center" vertical="center" wrapText="1"/>
      <protection locked="0"/>
    </xf>
    <xf numFmtId="0" fontId="19" fillId="5" borderId="77" xfId="4" applyFont="1" applyFill="1" applyBorder="1" applyAlignment="1" applyProtection="1">
      <alignment horizontal="center" vertical="center" shrinkToFit="1"/>
      <protection locked="0"/>
    </xf>
    <xf numFmtId="0" fontId="19" fillId="5" borderId="78" xfId="4" applyFont="1" applyFill="1" applyBorder="1" applyAlignment="1" applyProtection="1">
      <alignment horizontal="center" vertical="center" shrinkToFit="1"/>
      <protection locked="0"/>
    </xf>
    <xf numFmtId="0" fontId="19" fillId="5" borderId="76" xfId="4" applyFont="1" applyFill="1" applyBorder="1" applyAlignment="1" applyProtection="1">
      <alignment horizontal="center" vertical="center" shrinkToFit="1"/>
      <protection locked="0"/>
    </xf>
    <xf numFmtId="0" fontId="19" fillId="6" borderId="77" xfId="4" applyFont="1" applyFill="1" applyBorder="1" applyAlignment="1" applyProtection="1">
      <alignment horizontal="center" vertical="center" wrapText="1"/>
      <protection locked="0"/>
    </xf>
    <xf numFmtId="0" fontId="19" fillId="6" borderId="78" xfId="4" applyFont="1" applyFill="1" applyBorder="1" applyAlignment="1" applyProtection="1">
      <alignment horizontal="center" vertical="center" wrapText="1"/>
      <protection locked="0"/>
    </xf>
    <xf numFmtId="0" fontId="19" fillId="6" borderId="79" xfId="4" applyFont="1" applyFill="1" applyBorder="1" applyAlignment="1" applyProtection="1">
      <alignment horizontal="center" vertical="center" wrapText="1"/>
      <protection locked="0"/>
    </xf>
    <xf numFmtId="179" fontId="20" fillId="7" borderId="75" xfId="4" applyNumberFormat="1" applyFont="1" applyFill="1" applyBorder="1" applyAlignment="1" applyProtection="1">
      <alignment horizontal="center" vertical="center" wrapText="1"/>
    </xf>
    <xf numFmtId="179" fontId="20" fillId="7" borderId="79" xfId="4" applyNumberFormat="1" applyFont="1" applyFill="1" applyBorder="1" applyAlignment="1" applyProtection="1">
      <alignment horizontal="center" vertical="center" wrapText="1"/>
    </xf>
    <xf numFmtId="179" fontId="20" fillId="7" borderId="75" xfId="5" applyNumberFormat="1" applyFont="1" applyFill="1" applyBorder="1" applyAlignment="1" applyProtection="1">
      <alignment horizontal="center" vertical="center" wrapText="1"/>
    </xf>
    <xf numFmtId="179" fontId="20" fillId="7" borderId="79" xfId="5" applyNumberFormat="1" applyFont="1" applyFill="1" applyBorder="1" applyAlignment="1" applyProtection="1">
      <alignment horizontal="center" vertical="center" wrapText="1"/>
    </xf>
    <xf numFmtId="0" fontId="19" fillId="6" borderId="75" xfId="4" applyFont="1" applyFill="1" applyBorder="1" applyAlignment="1" applyProtection="1">
      <alignment horizontal="left" vertical="center" wrapText="1"/>
      <protection locked="0"/>
    </xf>
    <xf numFmtId="0" fontId="19" fillId="6" borderId="78" xfId="4" applyFont="1" applyFill="1" applyBorder="1" applyAlignment="1" applyProtection="1">
      <alignment horizontal="left" vertical="center" wrapText="1"/>
      <protection locked="0"/>
    </xf>
    <xf numFmtId="0" fontId="19" fillId="6" borderId="79" xfId="4" applyFont="1" applyFill="1" applyBorder="1" applyAlignment="1" applyProtection="1">
      <alignment horizontal="left" vertical="center" wrapText="1"/>
      <protection locked="0"/>
    </xf>
    <xf numFmtId="0" fontId="24" fillId="7" borderId="0" xfId="4" applyFont="1" applyFill="1" applyAlignment="1">
      <alignment horizontal="left" vertical="center"/>
    </xf>
    <xf numFmtId="0" fontId="33" fillId="7" borderId="44" xfId="4" applyFont="1" applyFill="1" applyBorder="1" applyAlignment="1">
      <alignment horizontal="center" vertical="center"/>
    </xf>
    <xf numFmtId="0" fontId="33" fillId="7" borderId="53" xfId="4" applyFont="1" applyFill="1" applyBorder="1" applyAlignment="1">
      <alignment horizontal="center" vertical="center"/>
    </xf>
    <xf numFmtId="0" fontId="17" fillId="0" borderId="2" xfId="0" applyFont="1" applyFill="1" applyBorder="1" applyAlignment="1">
      <alignment horizontal="left" vertical="top" wrapText="1" shrinkToFit="1"/>
    </xf>
    <xf numFmtId="0" fontId="17" fillId="0" borderId="3" xfId="0" applyFont="1" applyFill="1" applyBorder="1" applyAlignment="1">
      <alignment horizontal="left" vertical="top" wrapText="1" shrinkToFit="1"/>
    </xf>
    <xf numFmtId="0" fontId="17" fillId="0" borderId="4" xfId="0" applyFont="1" applyFill="1" applyBorder="1" applyAlignment="1">
      <alignment horizontal="left" vertical="top" wrapText="1" shrinkToFit="1"/>
    </xf>
    <xf numFmtId="0" fontId="0" fillId="0" borderId="2" xfId="0" applyFont="1" applyFill="1" applyBorder="1" applyAlignment="1">
      <alignment horizontal="left" vertical="top" wrapText="1" shrinkToFit="1"/>
    </xf>
    <xf numFmtId="0" fontId="0" fillId="0" borderId="3" xfId="0" applyFont="1" applyFill="1" applyBorder="1" applyAlignment="1">
      <alignment horizontal="left" vertical="top" wrapText="1" shrinkToFit="1"/>
    </xf>
    <xf numFmtId="0" fontId="0" fillId="0" borderId="4" xfId="0" applyFont="1" applyFill="1" applyBorder="1" applyAlignment="1">
      <alignment horizontal="left" vertical="top" wrapText="1" shrinkToFit="1"/>
    </xf>
    <xf numFmtId="0" fontId="16" fillId="4" borderId="3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5" fillId="0" borderId="0" xfId="0" applyFont="1" applyAlignment="1">
      <alignment horizontal="center" vertical="center"/>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cellXfs>
  <cellStyles count="6">
    <cellStyle name="桁区切り" xfId="1" builtinId="6"/>
    <cellStyle name="桁区切り 2" xfId="5"/>
    <cellStyle name="標準" xfId="0" builtinId="0"/>
    <cellStyle name="標準 2" xfId="2"/>
    <cellStyle name="標準 3" xfId="3"/>
    <cellStyle name="標準 4" xfId="4"/>
  </cellStyles>
  <dxfs count="3">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206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54</xdr:row>
      <xdr:rowOff>76199</xdr:rowOff>
    </xdr:from>
    <xdr:to>
      <xdr:col>14</xdr:col>
      <xdr:colOff>476250</xdr:colOff>
      <xdr:row>62</xdr:row>
      <xdr:rowOff>200024</xdr:rowOff>
    </xdr:to>
    <xdr:sp macro="" textlink="">
      <xdr:nvSpPr>
        <xdr:cNvPr id="3" name="正方形/長方形 2"/>
        <xdr:cNvSpPr/>
      </xdr:nvSpPr>
      <xdr:spPr>
        <a:xfrm>
          <a:off x="180975" y="142017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workbookViewId="0">
      <selection activeCell="A2" sqref="A2"/>
    </sheetView>
  </sheetViews>
  <sheetFormatPr defaultRowHeight="24.95" customHeight="1" x14ac:dyDescent="0.15"/>
  <cols>
    <col min="1" max="1" width="9" style="46"/>
    <col min="2" max="2" width="17.625" style="46" customWidth="1"/>
    <col min="3" max="3" width="43.25" style="46" customWidth="1"/>
    <col min="4" max="4" width="22.625" style="46" customWidth="1"/>
    <col min="5" max="16384" width="9" style="46"/>
  </cols>
  <sheetData>
    <row r="2" spans="2:4" ht="24.95" customHeight="1" x14ac:dyDescent="0.15">
      <c r="B2" s="296" t="s">
        <v>196</v>
      </c>
      <c r="C2" s="296"/>
      <c r="D2" s="296"/>
    </row>
    <row r="3" spans="2:4" ht="24.95" customHeight="1" x14ac:dyDescent="0.15">
      <c r="B3" s="48"/>
    </row>
    <row r="4" spans="2:4" ht="24.95" customHeight="1" x14ac:dyDescent="0.15">
      <c r="B4" s="48"/>
    </row>
    <row r="5" spans="2:4" ht="24.95" customHeight="1" x14ac:dyDescent="0.15">
      <c r="B5" s="34" t="s">
        <v>58</v>
      </c>
      <c r="C5" s="34"/>
    </row>
    <row r="6" spans="2:4" ht="24.95" customHeight="1" x14ac:dyDescent="0.15">
      <c r="B6" s="34" t="s">
        <v>50</v>
      </c>
      <c r="D6" s="34"/>
    </row>
    <row r="7" spans="2:4" customFormat="1" ht="24.95" customHeight="1" x14ac:dyDescent="0.15">
      <c r="B7" s="34" t="s">
        <v>341</v>
      </c>
      <c r="D7" s="34"/>
    </row>
    <row r="8" spans="2:4" customFormat="1" ht="24.95" customHeight="1" x14ac:dyDescent="0.15">
      <c r="B8" s="34" t="s">
        <v>55</v>
      </c>
      <c r="D8" s="34"/>
    </row>
    <row r="9" spans="2:4" ht="24.95" customHeight="1" x14ac:dyDescent="0.15">
      <c r="B9" s="34" t="s">
        <v>45</v>
      </c>
      <c r="C9" s="34"/>
      <c r="D9" s="34"/>
    </row>
    <row r="10" spans="2:4" ht="24.95" customHeight="1" x14ac:dyDescent="0.15">
      <c r="B10" s="34" t="s">
        <v>56</v>
      </c>
      <c r="D10" s="34"/>
    </row>
    <row r="11" spans="2:4" ht="24.95" customHeight="1" x14ac:dyDescent="0.15">
      <c r="B11" s="295" t="s">
        <v>343</v>
      </c>
      <c r="D11" s="34"/>
    </row>
    <row r="12" spans="2:4" ht="24.95" customHeight="1" x14ac:dyDescent="0.15">
      <c r="B12" s="34" t="s">
        <v>57</v>
      </c>
      <c r="D12" s="34"/>
    </row>
    <row r="13" spans="2:4" ht="24.95" customHeight="1" x14ac:dyDescent="0.15">
      <c r="B13" s="34"/>
      <c r="D13" s="34"/>
    </row>
    <row r="14" spans="2:4" ht="24.95" customHeight="1" x14ac:dyDescent="0.15">
      <c r="B14" s="34"/>
    </row>
    <row r="15" spans="2:4" ht="24.95" customHeight="1" x14ac:dyDescent="0.15">
      <c r="B15" s="34" t="s">
        <v>197</v>
      </c>
    </row>
    <row r="16" spans="2:4" ht="24.95" customHeight="1" x14ac:dyDescent="0.15">
      <c r="B16" s="297" t="s">
        <v>198</v>
      </c>
      <c r="C16" s="297"/>
      <c r="D16" s="297"/>
    </row>
    <row r="17" spans="2:3" ht="24.95" customHeight="1" x14ac:dyDescent="0.15">
      <c r="B17" s="34"/>
    </row>
    <row r="18" spans="2:3" ht="24.95" customHeight="1" x14ac:dyDescent="0.15">
      <c r="B18" s="48"/>
    </row>
    <row r="19" spans="2:3" ht="24.95" customHeight="1" x14ac:dyDescent="0.15">
      <c r="B19" s="48"/>
    </row>
    <row r="20" spans="2:3" ht="24.95" customHeight="1" x14ac:dyDescent="0.15">
      <c r="B20" s="48"/>
    </row>
    <row r="21" spans="2:3" ht="24.95" customHeight="1" x14ac:dyDescent="0.15">
      <c r="C21" s="35" t="s">
        <v>46</v>
      </c>
    </row>
    <row r="22" spans="2:3" ht="24.95" customHeight="1" x14ac:dyDescent="0.15">
      <c r="C22" s="36" t="s">
        <v>54</v>
      </c>
    </row>
    <row r="23" spans="2:3" ht="24.95" customHeight="1" x14ac:dyDescent="0.15">
      <c r="C23" s="45" t="s">
        <v>53</v>
      </c>
    </row>
    <row r="24" spans="2:3" ht="24.95" customHeight="1" x14ac:dyDescent="0.15">
      <c r="B24" s="47"/>
    </row>
  </sheetData>
  <mergeCells count="2">
    <mergeCell ref="B2:D2"/>
    <mergeCell ref="B16:D16"/>
  </mergeCells>
  <phoneticPr fontId="7"/>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topLeftCell="A9" workbookViewId="0">
      <selection activeCell="B21" sqref="B21"/>
    </sheetView>
  </sheetViews>
  <sheetFormatPr defaultRowHeight="14.25" x14ac:dyDescent="0.15"/>
  <cols>
    <col min="1" max="1" width="9" style="29"/>
    <col min="2" max="2" width="22.625" style="29" customWidth="1"/>
    <col min="3" max="3" width="19.375" style="29" customWidth="1"/>
    <col min="4" max="4" width="35.25" style="29" customWidth="1"/>
    <col min="5" max="16384" width="9" style="29"/>
  </cols>
  <sheetData>
    <row r="3" spans="2:4" ht="17.25" x14ac:dyDescent="0.15">
      <c r="B3" s="31" t="s">
        <v>199</v>
      </c>
    </row>
    <row r="4" spans="2:4" ht="23.25" customHeight="1" x14ac:dyDescent="0.15"/>
    <row r="5" spans="2:4" ht="23.25" customHeight="1" x14ac:dyDescent="0.15"/>
    <row r="6" spans="2:4" ht="23.25" customHeight="1" x14ac:dyDescent="0.15">
      <c r="B6" s="29" t="s">
        <v>200</v>
      </c>
      <c r="C6" s="29" t="s">
        <v>59</v>
      </c>
    </row>
    <row r="7" spans="2:4" ht="23.25" customHeight="1" x14ac:dyDescent="0.15"/>
    <row r="8" spans="2:4" ht="23.25" customHeight="1" x14ac:dyDescent="0.15"/>
    <row r="9" spans="2:4" ht="25.5" customHeight="1" x14ac:dyDescent="0.15">
      <c r="B9" s="32" t="s">
        <v>25</v>
      </c>
      <c r="C9" s="32" t="s">
        <v>29</v>
      </c>
      <c r="D9" s="32" t="s">
        <v>28</v>
      </c>
    </row>
    <row r="10" spans="2:4" ht="31.5" customHeight="1" x14ac:dyDescent="0.15">
      <c r="B10" s="33"/>
      <c r="C10" s="33"/>
      <c r="D10" s="33"/>
    </row>
    <row r="11" spans="2:4" ht="31.5" customHeight="1" x14ac:dyDescent="0.15">
      <c r="B11" s="33"/>
      <c r="C11" s="33"/>
      <c r="D11" s="33"/>
    </row>
    <row r="12" spans="2:4" ht="31.5" customHeight="1" x14ac:dyDescent="0.15">
      <c r="B12" s="33"/>
      <c r="C12" s="33"/>
      <c r="D12" s="33"/>
    </row>
    <row r="13" spans="2:4" ht="31.5" customHeight="1" x14ac:dyDescent="0.15">
      <c r="B13" s="33"/>
      <c r="C13" s="33"/>
      <c r="D13" s="33"/>
    </row>
    <row r="14" spans="2:4" ht="31.5" customHeight="1" x14ac:dyDescent="0.15">
      <c r="B14" s="33"/>
      <c r="C14" s="33"/>
      <c r="D14" s="33"/>
    </row>
    <row r="15" spans="2:4" ht="31.5" customHeight="1" x14ac:dyDescent="0.15">
      <c r="B15" s="33"/>
      <c r="C15" s="33"/>
      <c r="D15" s="33"/>
    </row>
    <row r="17" spans="2:2" x14ac:dyDescent="0.15">
      <c r="B17" s="29" t="s">
        <v>26</v>
      </c>
    </row>
    <row r="18" spans="2:2" x14ac:dyDescent="0.15">
      <c r="B18" s="29" t="s">
        <v>27</v>
      </c>
    </row>
    <row r="20" spans="2:2" x14ac:dyDescent="0.15">
      <c r="B20" s="29" t="s">
        <v>201</v>
      </c>
    </row>
  </sheetData>
  <phoneticPr fontId="7"/>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78"/>
  <sheetViews>
    <sheetView workbookViewId="0">
      <selection activeCell="R9" sqref="R9"/>
    </sheetView>
  </sheetViews>
  <sheetFormatPr defaultRowHeight="12" x14ac:dyDescent="0.15"/>
  <cols>
    <col min="1" max="1" width="2" style="1" customWidth="1"/>
    <col min="2" max="12" width="3.375" style="1" customWidth="1"/>
    <col min="13" max="13" width="3.25" style="1" customWidth="1"/>
    <col min="14" max="37" width="3.375" style="1" customWidth="1"/>
    <col min="38" max="38" width="3.375" style="7" customWidth="1"/>
    <col min="39" max="51" width="3.375" style="1" customWidth="1"/>
    <col min="52" max="52" width="3.375" style="7" customWidth="1"/>
    <col min="53" max="73" width="3.375" style="1" customWidth="1"/>
    <col min="74" max="74" width="4.25" style="1" customWidth="1"/>
    <col min="75" max="78" width="3.375" style="1" customWidth="1"/>
    <col min="79" max="16384" width="9" style="1"/>
  </cols>
  <sheetData>
    <row r="1" spans="1:78" ht="25.5" customHeight="1" x14ac:dyDescent="0.15">
      <c r="A1" s="313" t="str">
        <f>"「指定訪問入浴介護事業所状況表」"</f>
        <v>「指定訪問入浴介護事業所状況表」</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0"/>
      <c r="AW1" s="30"/>
      <c r="AX1" s="30"/>
      <c r="AY1" s="30"/>
      <c r="AZ1" s="30"/>
      <c r="BA1" s="30"/>
      <c r="BB1" s="30"/>
      <c r="BC1" s="30"/>
      <c r="BD1" s="30"/>
      <c r="BE1" s="30"/>
      <c r="BF1" s="30"/>
      <c r="BG1" s="30"/>
      <c r="BH1" s="30"/>
      <c r="BI1" s="30"/>
      <c r="BJ1" s="30"/>
      <c r="BK1" s="30"/>
      <c r="BL1" s="30"/>
      <c r="BM1" s="30"/>
      <c r="BN1" s="30"/>
      <c r="BO1" s="30"/>
    </row>
    <row r="2" spans="1:78" s="13" customFormat="1" ht="25.5" customHeight="1" x14ac:dyDescent="0.15">
      <c r="A2" s="15" t="s">
        <v>11</v>
      </c>
      <c r="AL2" s="14"/>
      <c r="AZ2" s="14"/>
    </row>
    <row r="3" spans="1:78" ht="13.5" x14ac:dyDescent="0.15">
      <c r="A3" s="1" t="s">
        <v>0</v>
      </c>
      <c r="M3" s="1" t="s">
        <v>12</v>
      </c>
      <c r="AB3" s="2"/>
      <c r="AJ3" s="44" t="s">
        <v>23</v>
      </c>
      <c r="AK3" s="8"/>
      <c r="AL3" s="8"/>
      <c r="AM3" s="8"/>
      <c r="AN3" s="8"/>
      <c r="AO3" s="8"/>
      <c r="AP3" s="8"/>
      <c r="AQ3" s="8"/>
      <c r="AR3" s="8"/>
      <c r="BU3" s="8"/>
      <c r="BV3" s="8"/>
      <c r="BW3" s="8"/>
      <c r="BX3" s="2"/>
      <c r="BY3" s="2"/>
      <c r="BZ3" s="2"/>
    </row>
    <row r="4" spans="1:78" s="2" customFormat="1" ht="24.75" customHeight="1" x14ac:dyDescent="0.15">
      <c r="A4" s="18"/>
      <c r="B4" s="3" t="s">
        <v>1</v>
      </c>
      <c r="C4" s="3" t="s">
        <v>2</v>
      </c>
      <c r="D4" s="3"/>
      <c r="E4" s="3"/>
      <c r="F4" s="3"/>
      <c r="G4" s="3"/>
      <c r="H4" s="3"/>
      <c r="I4" s="3"/>
      <c r="J4" s="3"/>
      <c r="K4" s="3"/>
      <c r="M4" s="320"/>
      <c r="N4" s="321"/>
      <c r="O4" s="321"/>
      <c r="P4" s="321"/>
      <c r="Q4" s="321"/>
      <c r="R4" s="321"/>
      <c r="S4" s="321"/>
      <c r="T4" s="321"/>
      <c r="U4" s="321"/>
      <c r="V4" s="321"/>
      <c r="W4" s="321"/>
      <c r="X4" s="321"/>
      <c r="Y4" s="321"/>
      <c r="Z4" s="321"/>
      <c r="AA4" s="321"/>
      <c r="AB4" s="321"/>
      <c r="AC4" s="321"/>
      <c r="AD4" s="321"/>
      <c r="AE4" s="321"/>
      <c r="AF4" s="321"/>
      <c r="AG4" s="321"/>
      <c r="AH4" s="322"/>
      <c r="AJ4" s="317"/>
      <c r="AK4" s="318"/>
      <c r="AL4" s="318"/>
      <c r="AM4" s="318"/>
      <c r="AN4" s="318"/>
      <c r="AO4" s="318"/>
      <c r="AP4" s="318"/>
      <c r="AQ4" s="318"/>
      <c r="AR4" s="319"/>
      <c r="BU4" s="25"/>
      <c r="BV4" s="25"/>
      <c r="BW4" s="25"/>
      <c r="BX4" s="25"/>
      <c r="BY4" s="25"/>
      <c r="BZ4" s="25"/>
    </row>
    <row r="5" spans="1:78" s="2" customFormat="1" ht="24.75" customHeight="1" x14ac:dyDescent="0.15">
      <c r="A5" s="18"/>
      <c r="B5" s="9"/>
      <c r="C5" s="9"/>
      <c r="D5" s="9"/>
      <c r="E5" s="9"/>
      <c r="F5" s="9"/>
      <c r="G5" s="9"/>
      <c r="H5" s="9"/>
      <c r="I5" s="9"/>
      <c r="J5" s="9"/>
      <c r="K5" s="9"/>
      <c r="M5" s="2" t="s">
        <v>13</v>
      </c>
      <c r="AI5" s="1"/>
      <c r="AJ5" s="1"/>
      <c r="AK5" s="1"/>
      <c r="AL5" s="1"/>
      <c r="AM5" s="1"/>
      <c r="AN5" s="25"/>
      <c r="AO5" s="25"/>
      <c r="AP5" s="25"/>
      <c r="AQ5" s="25"/>
      <c r="AR5" s="25"/>
      <c r="AS5" s="25"/>
      <c r="AT5" s="25"/>
      <c r="AU5" s="25"/>
      <c r="AV5" s="25"/>
      <c r="AW5" s="25"/>
      <c r="AX5" s="25"/>
      <c r="AY5" s="25"/>
      <c r="AZ5" s="25"/>
      <c r="BA5" s="25"/>
      <c r="BB5" s="25"/>
      <c r="BC5" s="25"/>
      <c r="BD5" s="25"/>
      <c r="BE5" s="25"/>
      <c r="BF5" s="25"/>
      <c r="BG5" s="25"/>
      <c r="BH5" s="25"/>
      <c r="BI5" s="25"/>
      <c r="BJ5" s="25"/>
      <c r="BU5" s="25"/>
      <c r="BV5" s="25"/>
      <c r="BW5" s="25"/>
      <c r="BX5" s="25"/>
      <c r="BY5" s="25"/>
      <c r="BZ5" s="25"/>
    </row>
    <row r="6" spans="1:78" s="2" customFormat="1" ht="24.75" customHeight="1" x14ac:dyDescent="0.15">
      <c r="A6" s="18"/>
      <c r="B6" s="9"/>
      <c r="C6" s="9"/>
      <c r="D6" s="9"/>
      <c r="E6" s="9"/>
      <c r="F6" s="9"/>
      <c r="G6" s="9"/>
      <c r="H6" s="9"/>
      <c r="I6" s="9"/>
      <c r="J6" s="9"/>
      <c r="K6" s="9"/>
      <c r="M6" s="317"/>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9"/>
      <c r="AN6" s="25"/>
      <c r="AO6" s="25"/>
      <c r="AP6" s="25"/>
      <c r="AQ6" s="25"/>
      <c r="AR6" s="25"/>
      <c r="AS6" s="25"/>
      <c r="AT6" s="25"/>
      <c r="AU6" s="25"/>
      <c r="AV6" s="25"/>
      <c r="AW6" s="25"/>
      <c r="AX6" s="25"/>
      <c r="AY6" s="25"/>
      <c r="AZ6" s="25"/>
      <c r="BA6" s="25"/>
      <c r="BB6" s="25"/>
      <c r="BC6" s="25"/>
      <c r="BD6" s="25"/>
      <c r="BE6" s="25"/>
      <c r="BF6" s="25"/>
      <c r="BG6" s="25"/>
      <c r="BH6" s="25"/>
      <c r="BI6" s="25"/>
      <c r="BJ6" s="25"/>
      <c r="BU6" s="25"/>
      <c r="BV6" s="25"/>
      <c r="BW6" s="25"/>
      <c r="BX6" s="25"/>
      <c r="BY6" s="25"/>
      <c r="BZ6" s="25"/>
    </row>
    <row r="7" spans="1:78"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c r="AI7" s="8"/>
      <c r="AU7" s="8"/>
    </row>
    <row r="8" spans="1:78" s="2" customFormat="1" ht="22.5" customHeight="1" x14ac:dyDescent="0.15">
      <c r="B8" s="9"/>
      <c r="C8" s="19"/>
      <c r="D8" s="20" t="s">
        <v>18</v>
      </c>
      <c r="E8" s="19"/>
      <c r="F8" s="19"/>
      <c r="G8" s="314"/>
      <c r="H8" s="315"/>
      <c r="I8" s="19" t="s">
        <v>14</v>
      </c>
      <c r="J8" s="314"/>
      <c r="K8" s="315"/>
      <c r="L8" s="19" t="s">
        <v>15</v>
      </c>
      <c r="M8" s="19" t="s">
        <v>17</v>
      </c>
      <c r="N8" s="19" t="s">
        <v>16</v>
      </c>
      <c r="O8" s="316" t="s">
        <v>19</v>
      </c>
      <c r="P8" s="316"/>
      <c r="Q8" s="316"/>
      <c r="R8" s="21" t="s">
        <v>342</v>
      </c>
      <c r="S8" s="22"/>
      <c r="T8" s="22"/>
      <c r="U8" s="22"/>
      <c r="V8" s="22"/>
      <c r="W8" s="22"/>
      <c r="X8" s="22"/>
      <c r="Y8" s="22"/>
      <c r="Z8" s="11"/>
      <c r="AA8" s="12"/>
      <c r="AB8" s="8"/>
      <c r="AC8" s="8"/>
      <c r="AD8" s="8"/>
      <c r="AE8" s="8"/>
      <c r="AF8" s="8"/>
      <c r="AG8" s="8"/>
      <c r="AH8" s="8"/>
      <c r="AI8" s="8"/>
      <c r="AU8" s="25"/>
    </row>
    <row r="9" spans="1:78"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c r="AP9" s="8"/>
      <c r="AQ9" s="8"/>
      <c r="AR9" s="8"/>
      <c r="AS9" s="8"/>
      <c r="AT9" s="8"/>
      <c r="AU9" s="8"/>
      <c r="AV9" s="8"/>
      <c r="AW9" s="8"/>
      <c r="AX9" s="1"/>
    </row>
    <row r="10" spans="1:78" s="2" customFormat="1" ht="20.25" customHeight="1" x14ac:dyDescent="0.15">
      <c r="A10" s="4" t="s">
        <v>3</v>
      </c>
      <c r="B10" s="23" t="s">
        <v>22</v>
      </c>
      <c r="C10" s="23"/>
      <c r="D10" s="9"/>
      <c r="E10" s="9"/>
      <c r="F10" s="9"/>
      <c r="G10" s="9"/>
      <c r="H10" s="9"/>
      <c r="I10" s="9"/>
      <c r="J10" s="9"/>
      <c r="K10" s="9"/>
      <c r="M10" s="5"/>
      <c r="N10" s="10"/>
      <c r="O10" s="11"/>
      <c r="P10" s="11"/>
      <c r="Q10" s="11"/>
      <c r="V10" s="11"/>
      <c r="W10" s="11"/>
      <c r="X10" s="11"/>
      <c r="Y10" s="11"/>
      <c r="Z10" s="11"/>
      <c r="AA10" s="11"/>
      <c r="AB10" s="11"/>
      <c r="AC10" s="11"/>
      <c r="AD10" s="11"/>
      <c r="AE10" s="12"/>
      <c r="AF10" s="8"/>
      <c r="AG10" s="8"/>
      <c r="AH10" s="8"/>
      <c r="AI10" s="8"/>
      <c r="AJ10" s="8"/>
      <c r="AK10" s="8"/>
      <c r="AL10" s="8"/>
      <c r="AM10" s="8"/>
      <c r="AN10" s="8"/>
      <c r="AO10" s="8"/>
      <c r="AP10" s="8"/>
    </row>
    <row r="11" spans="1:78" ht="20.25" customHeight="1" x14ac:dyDescent="0.15">
      <c r="B11" s="37" t="s">
        <v>6</v>
      </c>
      <c r="C11" s="1" t="s">
        <v>9</v>
      </c>
      <c r="N11" s="5"/>
      <c r="O11" s="5"/>
      <c r="P11" s="5"/>
      <c r="V11" s="37" t="s">
        <v>30</v>
      </c>
      <c r="W11" s="1" t="s">
        <v>21</v>
      </c>
      <c r="AK11" s="17"/>
      <c r="AL11" s="1" t="s">
        <v>20</v>
      </c>
      <c r="AP11" s="27"/>
    </row>
    <row r="12" spans="1:78" ht="20.25" customHeight="1" x14ac:dyDescent="0.15">
      <c r="B12" s="311" t="s">
        <v>4</v>
      </c>
      <c r="C12" s="311"/>
      <c r="D12" s="312"/>
      <c r="E12" s="312"/>
      <c r="F12" s="312"/>
      <c r="G12" s="311" t="s">
        <v>5</v>
      </c>
      <c r="H12" s="311"/>
      <c r="I12" s="311"/>
      <c r="J12" s="312"/>
      <c r="K12" s="312"/>
      <c r="L12" s="312"/>
      <c r="M12" s="312"/>
      <c r="N12" s="312"/>
      <c r="X12" s="1" t="s">
        <v>41</v>
      </c>
      <c r="AF12" s="6" t="s">
        <v>39</v>
      </c>
      <c r="AG12" s="301"/>
      <c r="AH12" s="301"/>
      <c r="AI12" s="301"/>
      <c r="AJ12" s="301"/>
      <c r="AK12" s="301"/>
      <c r="AL12" s="301"/>
      <c r="AM12" s="301"/>
      <c r="AN12" s="301"/>
      <c r="AO12" s="301"/>
      <c r="AP12" s="301"/>
      <c r="AQ12" s="301"/>
      <c r="AR12" s="301"/>
      <c r="AS12" s="301"/>
      <c r="AT12" s="1" t="s">
        <v>40</v>
      </c>
    </row>
    <row r="13" spans="1:78" ht="20.25" customHeight="1" x14ac:dyDescent="0.15">
      <c r="B13" s="309" t="s">
        <v>8</v>
      </c>
      <c r="C13" s="309"/>
      <c r="D13" s="310"/>
      <c r="E13" s="310"/>
      <c r="F13" s="310"/>
      <c r="G13" s="309" t="s">
        <v>8</v>
      </c>
      <c r="H13" s="309"/>
      <c r="I13" s="309"/>
      <c r="J13" s="310"/>
      <c r="K13" s="310"/>
      <c r="L13" s="310"/>
      <c r="M13" s="310"/>
      <c r="N13" s="310"/>
    </row>
    <row r="14" spans="1:78" ht="20.25" customHeight="1" x14ac:dyDescent="0.15">
      <c r="B14" s="310"/>
      <c r="C14" s="310"/>
      <c r="D14" s="310"/>
      <c r="E14" s="310"/>
      <c r="F14" s="310"/>
      <c r="G14" s="310"/>
      <c r="H14" s="310"/>
      <c r="I14" s="310"/>
      <c r="J14" s="310"/>
      <c r="K14" s="310"/>
      <c r="L14" s="310"/>
      <c r="M14" s="310"/>
      <c r="N14" s="310"/>
    </row>
    <row r="15" spans="1:78" ht="20.25" customHeight="1" x14ac:dyDescent="0.15">
      <c r="B15" s="1" t="s">
        <v>10</v>
      </c>
      <c r="C15" s="24"/>
      <c r="D15" s="24"/>
      <c r="E15" s="24"/>
      <c r="F15" s="24"/>
      <c r="G15" s="24"/>
      <c r="H15" s="24"/>
      <c r="I15" s="24"/>
      <c r="J15" s="24"/>
      <c r="K15" s="24"/>
      <c r="L15" s="24"/>
      <c r="M15" s="24"/>
      <c r="N15" s="24"/>
    </row>
    <row r="16" spans="1:78" ht="20.25" customHeight="1" x14ac:dyDescent="0.15">
      <c r="B16" s="1" t="s">
        <v>24</v>
      </c>
      <c r="C16" s="24"/>
      <c r="D16" s="24"/>
      <c r="E16" s="24"/>
      <c r="F16" s="24"/>
      <c r="G16" s="24"/>
      <c r="H16" s="24"/>
      <c r="I16" s="24"/>
      <c r="J16" s="24"/>
      <c r="K16" s="24"/>
      <c r="L16" s="24"/>
      <c r="M16" s="24"/>
      <c r="N16" s="24"/>
      <c r="AL16" s="1"/>
      <c r="AO16" s="5"/>
      <c r="AP16" s="28"/>
      <c r="AQ16" s="7"/>
    </row>
    <row r="17" spans="1:66" ht="20.25" customHeight="1" x14ac:dyDescent="0.15">
      <c r="AJ17" s="5"/>
      <c r="AK17" s="28"/>
    </row>
    <row r="18" spans="1:66" ht="20.25" customHeight="1" x14ac:dyDescent="0.15">
      <c r="B18" s="37" t="s">
        <v>7</v>
      </c>
      <c r="C18" s="1" t="s">
        <v>44</v>
      </c>
      <c r="M18" s="7"/>
      <c r="AJ18" s="5"/>
      <c r="AK18" s="28"/>
      <c r="AU18" s="26"/>
      <c r="AV18" s="26"/>
      <c r="AW18" s="26"/>
      <c r="AX18" s="26"/>
      <c r="AY18" s="26"/>
      <c r="AZ18" s="26"/>
      <c r="BA18" s="26"/>
      <c r="BB18" s="26"/>
      <c r="BC18" s="26"/>
      <c r="BD18" s="26"/>
      <c r="BE18" s="26"/>
      <c r="BF18" s="26"/>
      <c r="BG18" s="26"/>
      <c r="BH18" s="26"/>
      <c r="BI18" s="26"/>
      <c r="BJ18" s="26"/>
      <c r="BK18" s="26"/>
      <c r="BL18" s="26"/>
      <c r="BM18" s="26"/>
      <c r="BN18" s="26"/>
    </row>
    <row r="19" spans="1:66" ht="20.25" customHeight="1" x14ac:dyDescent="0.15">
      <c r="C19" s="302" t="s">
        <v>31</v>
      </c>
      <c r="D19" s="303"/>
      <c r="E19" s="303"/>
      <c r="F19" s="303"/>
      <c r="G19" s="304"/>
      <c r="H19" s="302" t="s">
        <v>42</v>
      </c>
      <c r="I19" s="303"/>
      <c r="J19" s="303"/>
      <c r="K19" s="303"/>
      <c r="L19" s="303"/>
      <c r="M19" s="304"/>
      <c r="N19" s="302" t="s">
        <v>43</v>
      </c>
      <c r="O19" s="303"/>
      <c r="P19" s="303"/>
      <c r="Q19" s="303"/>
      <c r="R19" s="303"/>
      <c r="S19" s="304"/>
      <c r="X19" s="38"/>
      <c r="Y19" s="5"/>
      <c r="Z19" s="40"/>
      <c r="AA19" s="40"/>
      <c r="AB19" s="40"/>
      <c r="AC19" s="40"/>
      <c r="AD19" s="40"/>
      <c r="AE19" s="40"/>
      <c r="AF19" s="5"/>
      <c r="AG19" s="5"/>
      <c r="AH19" s="39"/>
      <c r="AI19" s="5"/>
      <c r="AJ19" s="5"/>
      <c r="AK19" s="5"/>
      <c r="AL19" s="1"/>
      <c r="AO19" s="26"/>
      <c r="AP19" s="26"/>
      <c r="AQ19" s="26"/>
      <c r="AR19" s="26"/>
      <c r="AS19" s="26"/>
      <c r="AT19" s="26"/>
      <c r="AU19" s="26"/>
      <c r="AV19" s="26"/>
      <c r="AW19" s="26"/>
      <c r="AX19" s="26"/>
      <c r="AY19" s="26"/>
      <c r="AZ19" s="26"/>
      <c r="BA19" s="26"/>
      <c r="BB19" s="26"/>
      <c r="BC19" s="26"/>
      <c r="BD19" s="26"/>
      <c r="BE19" s="26"/>
      <c r="BF19" s="26"/>
      <c r="BG19" s="26"/>
      <c r="BH19" s="26"/>
    </row>
    <row r="20" spans="1:66" ht="20.25" customHeight="1" x14ac:dyDescent="0.15">
      <c r="A20" s="5"/>
      <c r="C20" s="302" t="s">
        <v>32</v>
      </c>
      <c r="D20" s="303"/>
      <c r="E20" s="303"/>
      <c r="F20" s="303"/>
      <c r="G20" s="304"/>
      <c r="H20" s="302" t="s">
        <v>33</v>
      </c>
      <c r="I20" s="303"/>
      <c r="J20" s="304"/>
      <c r="K20" s="302" t="s">
        <v>34</v>
      </c>
      <c r="L20" s="303"/>
      <c r="M20" s="304"/>
      <c r="N20" s="302" t="s">
        <v>33</v>
      </c>
      <c r="O20" s="303"/>
      <c r="P20" s="304"/>
      <c r="Q20" s="302" t="s">
        <v>34</v>
      </c>
      <c r="R20" s="303"/>
      <c r="S20" s="304"/>
      <c r="W20" s="5"/>
      <c r="X20" s="28"/>
      <c r="Y20" s="28"/>
      <c r="Z20" s="28"/>
      <c r="AA20" s="28"/>
      <c r="AB20" s="28"/>
      <c r="AC20" s="28"/>
      <c r="AD20" s="28"/>
      <c r="AE20" s="28"/>
      <c r="AF20" s="5"/>
      <c r="AG20" s="5"/>
      <c r="AH20" s="5"/>
      <c r="AI20" s="5"/>
      <c r="AJ20" s="5"/>
      <c r="AL20" s="1"/>
      <c r="AZ20" s="1"/>
    </row>
    <row r="21" spans="1:66" ht="20.25" customHeight="1" x14ac:dyDescent="0.15">
      <c r="A21" s="5"/>
      <c r="C21" s="305" t="s">
        <v>35</v>
      </c>
      <c r="D21" s="306"/>
      <c r="E21" s="302" t="s">
        <v>36</v>
      </c>
      <c r="F21" s="303"/>
      <c r="G21" s="304"/>
      <c r="H21" s="298"/>
      <c r="I21" s="299"/>
      <c r="J21" s="300"/>
      <c r="K21" s="298"/>
      <c r="L21" s="299"/>
      <c r="M21" s="300"/>
      <c r="N21" s="298"/>
      <c r="O21" s="299"/>
      <c r="P21" s="300"/>
      <c r="Q21" s="298"/>
      <c r="R21" s="299"/>
      <c r="S21" s="300"/>
      <c r="X21" s="5"/>
      <c r="Y21" s="28"/>
      <c r="Z21" s="28"/>
      <c r="AA21" s="28"/>
      <c r="AB21" s="28"/>
      <c r="AC21" s="41"/>
      <c r="AD21" s="41"/>
      <c r="AE21" s="41"/>
      <c r="AF21" s="41"/>
      <c r="AG21" s="5"/>
      <c r="AH21" s="5"/>
      <c r="AI21" s="5"/>
      <c r="AJ21" s="5"/>
      <c r="AK21" s="5"/>
      <c r="AL21" s="1"/>
      <c r="AZ21" s="1"/>
      <c r="BE21" s="16"/>
    </row>
    <row r="22" spans="1:66" ht="20.25" customHeight="1" x14ac:dyDescent="0.15">
      <c r="A22" s="5"/>
      <c r="C22" s="307"/>
      <c r="D22" s="308"/>
      <c r="E22" s="302" t="s">
        <v>37</v>
      </c>
      <c r="F22" s="303"/>
      <c r="G22" s="304"/>
      <c r="H22" s="298"/>
      <c r="I22" s="299"/>
      <c r="J22" s="300"/>
      <c r="K22" s="298"/>
      <c r="L22" s="299"/>
      <c r="M22" s="300"/>
      <c r="N22" s="298"/>
      <c r="O22" s="299"/>
      <c r="P22" s="300"/>
      <c r="Q22" s="298"/>
      <c r="R22" s="299"/>
      <c r="S22" s="300"/>
      <c r="X22" s="5"/>
      <c r="Y22" s="28"/>
      <c r="Z22" s="28"/>
      <c r="AA22" s="28"/>
      <c r="AB22" s="28"/>
      <c r="AC22" s="41"/>
      <c r="AD22" s="41"/>
      <c r="AE22" s="41"/>
      <c r="AF22" s="41"/>
      <c r="AG22" s="5"/>
      <c r="AH22" s="42"/>
      <c r="AI22" s="42"/>
      <c r="AJ22" s="5"/>
      <c r="AK22" s="5"/>
      <c r="AL22" s="1"/>
      <c r="AZ22" s="1"/>
      <c r="BE22" s="16"/>
    </row>
    <row r="23" spans="1:66" ht="20.25" customHeight="1" x14ac:dyDescent="0.15">
      <c r="A23" s="5"/>
      <c r="C23" s="302" t="s">
        <v>38</v>
      </c>
      <c r="D23" s="303"/>
      <c r="E23" s="303"/>
      <c r="F23" s="303"/>
      <c r="G23" s="304"/>
      <c r="H23" s="298"/>
      <c r="I23" s="299"/>
      <c r="J23" s="299"/>
      <c r="K23" s="299"/>
      <c r="L23" s="299"/>
      <c r="M23" s="300"/>
      <c r="N23" s="298"/>
      <c r="O23" s="299"/>
      <c r="P23" s="299"/>
      <c r="Q23" s="299"/>
      <c r="R23" s="299"/>
      <c r="S23" s="300"/>
      <c r="X23" s="5"/>
      <c r="Y23" s="28"/>
      <c r="Z23" s="28"/>
      <c r="AA23" s="28"/>
      <c r="AB23" s="28"/>
      <c r="AC23" s="41"/>
      <c r="AD23" s="41"/>
      <c r="AE23" s="41"/>
      <c r="AF23" s="41"/>
      <c r="AG23" s="42"/>
      <c r="AH23" s="42"/>
      <c r="AI23" s="42"/>
      <c r="AJ23" s="5"/>
      <c r="AK23" s="5"/>
      <c r="AL23" s="1"/>
      <c r="AZ23" s="1"/>
      <c r="BE23" s="16"/>
    </row>
    <row r="24" spans="1:66" ht="20.25" customHeight="1" x14ac:dyDescent="0.15">
      <c r="A24" s="5"/>
      <c r="E24" s="26"/>
      <c r="F24" s="26"/>
      <c r="G24" s="26"/>
      <c r="M24" s="7"/>
      <c r="N24" s="5"/>
      <c r="X24" s="5"/>
      <c r="Y24" s="28"/>
      <c r="Z24" s="28"/>
      <c r="AA24" s="28"/>
      <c r="AB24" s="28"/>
      <c r="AC24" s="41"/>
      <c r="AD24" s="41"/>
      <c r="AE24" s="41"/>
      <c r="AF24" s="41"/>
      <c r="AG24" s="43"/>
      <c r="AH24" s="43"/>
      <c r="AI24" s="43"/>
      <c r="AJ24" s="43"/>
      <c r="AK24" s="43"/>
      <c r="AL24" s="1"/>
      <c r="AZ24" s="1"/>
      <c r="BE24" s="16"/>
    </row>
    <row r="25" spans="1:66" ht="20.25" customHeight="1" x14ac:dyDescent="0.15">
      <c r="A25" s="5"/>
      <c r="E25" s="26"/>
      <c r="F25" s="26"/>
      <c r="G25" s="26"/>
      <c r="M25" s="7"/>
      <c r="N25" s="5"/>
      <c r="V25" s="26"/>
      <c r="W25" s="26"/>
      <c r="X25" s="26"/>
      <c r="AD25" s="5"/>
      <c r="AE25" s="28"/>
      <c r="AF25" s="28"/>
      <c r="AG25" s="28"/>
      <c r="AH25" s="28"/>
      <c r="AI25" s="41"/>
      <c r="AJ25" s="41"/>
      <c r="AK25" s="41"/>
      <c r="AL25" s="41"/>
      <c r="AM25" s="43"/>
      <c r="AN25" s="43"/>
      <c r="AO25" s="43"/>
      <c r="AP25" s="43"/>
      <c r="AQ25" s="43"/>
      <c r="AZ25" s="1"/>
      <c r="BK25" s="16"/>
    </row>
    <row r="26" spans="1:66" ht="15.75" customHeight="1" x14ac:dyDescent="0.15"/>
    <row r="27" spans="1:66" ht="15.75" customHeight="1" x14ac:dyDescent="0.15"/>
    <row r="28" spans="1:66" ht="15.75" customHeight="1" x14ac:dyDescent="0.15"/>
    <row r="29" spans="1:66" ht="15.75" customHeight="1" x14ac:dyDescent="0.15"/>
    <row r="30" spans="1:66" ht="15.75" customHeight="1" x14ac:dyDescent="0.15"/>
    <row r="31" spans="1:66" ht="15.75" customHeight="1" x14ac:dyDescent="0.15"/>
    <row r="32" spans="1:6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sheetData>
  <mergeCells count="34">
    <mergeCell ref="B13:F14"/>
    <mergeCell ref="G13:N14"/>
    <mergeCell ref="B12:F12"/>
    <mergeCell ref="G12:N12"/>
    <mergeCell ref="A1:AU1"/>
    <mergeCell ref="G8:H8"/>
    <mergeCell ref="J8:K8"/>
    <mergeCell ref="O8:Q8"/>
    <mergeCell ref="AJ4:AR4"/>
    <mergeCell ref="M4:AH4"/>
    <mergeCell ref="M6:AM6"/>
    <mergeCell ref="C19:G19"/>
    <mergeCell ref="H19:M19"/>
    <mergeCell ref="H23:M23"/>
    <mergeCell ref="C20:G20"/>
    <mergeCell ref="C23:G23"/>
    <mergeCell ref="C21:D22"/>
    <mergeCell ref="E21:G21"/>
    <mergeCell ref="E22:G22"/>
    <mergeCell ref="K20:M20"/>
    <mergeCell ref="K21:M21"/>
    <mergeCell ref="H20:J20"/>
    <mergeCell ref="H21:J21"/>
    <mergeCell ref="H22:J22"/>
    <mergeCell ref="K22:M22"/>
    <mergeCell ref="N23:S23"/>
    <mergeCell ref="AG12:AS12"/>
    <mergeCell ref="N19:S19"/>
    <mergeCell ref="N20:P20"/>
    <mergeCell ref="Q20:S20"/>
    <mergeCell ref="N22:P22"/>
    <mergeCell ref="Q22:S22"/>
    <mergeCell ref="N21:P21"/>
    <mergeCell ref="Q21:S21"/>
  </mergeCells>
  <phoneticPr fontId="3"/>
  <pageMargins left="0.43307086614173229" right="0.15748031496062992" top="0.39370078740157483" bottom="0" header="0.31496062992125984" footer="0.15748031496062992"/>
  <pageSetup paperSize="9" scale="85" fitToHeight="0" orientation="landscape" verticalDpi="300" r:id="rId1"/>
  <headerFooter alignWithMargins="0"/>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AB3" sqref="AB3"/>
    </sheetView>
  </sheetViews>
  <sheetFormatPr defaultColWidth="4.5" defaultRowHeight="20.25" customHeight="1" x14ac:dyDescent="0.15"/>
  <cols>
    <col min="1" max="1" width="1.375" style="92" customWidth="1"/>
    <col min="2" max="56" width="5.625" style="92" customWidth="1"/>
    <col min="57" max="16384" width="4.5" style="92"/>
  </cols>
  <sheetData>
    <row r="1" spans="1:57" s="54" customFormat="1" ht="20.25" customHeight="1" x14ac:dyDescent="0.15">
      <c r="A1" s="49"/>
      <c r="B1" s="49"/>
      <c r="C1" s="50" t="s">
        <v>60</v>
      </c>
      <c r="D1" s="50"/>
      <c r="E1" s="49"/>
      <c r="F1" s="49"/>
      <c r="G1" s="51" t="s">
        <v>61</v>
      </c>
      <c r="H1" s="49"/>
      <c r="I1" s="49"/>
      <c r="J1" s="50"/>
      <c r="K1" s="50"/>
      <c r="L1" s="50"/>
      <c r="M1" s="50"/>
      <c r="N1" s="49"/>
      <c r="O1" s="49"/>
      <c r="P1" s="49"/>
      <c r="Q1" s="49"/>
      <c r="R1" s="49"/>
      <c r="S1" s="49"/>
      <c r="T1" s="49"/>
      <c r="U1" s="49"/>
      <c r="V1" s="49"/>
      <c r="W1" s="49"/>
      <c r="X1" s="49"/>
      <c r="Y1" s="49"/>
      <c r="Z1" s="49"/>
      <c r="AA1" s="49"/>
      <c r="AB1" s="49"/>
      <c r="AC1" s="49"/>
      <c r="AD1" s="49"/>
      <c r="AE1" s="49"/>
      <c r="AF1" s="49"/>
      <c r="AG1" s="49"/>
      <c r="AH1" s="49"/>
      <c r="AI1" s="49"/>
      <c r="AJ1" s="49"/>
      <c r="AK1" s="52" t="s">
        <v>62</v>
      </c>
      <c r="AL1" s="52" t="s">
        <v>63</v>
      </c>
      <c r="AM1" s="340" t="s">
        <v>64</v>
      </c>
      <c r="AN1" s="340"/>
      <c r="AO1" s="340"/>
      <c r="AP1" s="340"/>
      <c r="AQ1" s="340"/>
      <c r="AR1" s="340"/>
      <c r="AS1" s="340"/>
      <c r="AT1" s="340"/>
      <c r="AU1" s="340"/>
      <c r="AV1" s="340"/>
      <c r="AW1" s="340"/>
      <c r="AX1" s="340"/>
      <c r="AY1" s="340"/>
      <c r="AZ1" s="340"/>
      <c r="BA1" s="340"/>
      <c r="BB1" s="53" t="s">
        <v>65</v>
      </c>
      <c r="BC1" s="49"/>
      <c r="BD1" s="49"/>
    </row>
    <row r="2" spans="1:57" s="57" customFormat="1" ht="20.25" customHeight="1" x14ac:dyDescent="0.15">
      <c r="A2" s="55"/>
      <c r="B2" s="55"/>
      <c r="C2" s="55"/>
      <c r="D2" s="51"/>
      <c r="E2" s="55"/>
      <c r="F2" s="55"/>
      <c r="G2" s="55"/>
      <c r="H2" s="51"/>
      <c r="I2" s="52"/>
      <c r="J2" s="52"/>
      <c r="K2" s="52"/>
      <c r="L2" s="52"/>
      <c r="M2" s="52"/>
      <c r="N2" s="55"/>
      <c r="O2" s="55"/>
      <c r="P2" s="55"/>
      <c r="Q2" s="55"/>
      <c r="R2" s="55"/>
      <c r="S2" s="55"/>
      <c r="T2" s="52" t="s">
        <v>66</v>
      </c>
      <c r="U2" s="341">
        <v>5</v>
      </c>
      <c r="V2" s="341"/>
      <c r="W2" s="52" t="s">
        <v>63</v>
      </c>
      <c r="X2" s="342">
        <f>IF(U2=0,"",YEAR(DATE(2018+U2,1,1)))</f>
        <v>2023</v>
      </c>
      <c r="Y2" s="342"/>
      <c r="Z2" s="55" t="s">
        <v>67</v>
      </c>
      <c r="AA2" s="55" t="s">
        <v>68</v>
      </c>
      <c r="AB2" s="341">
        <v>5</v>
      </c>
      <c r="AC2" s="341"/>
      <c r="AD2" s="55" t="s">
        <v>69</v>
      </c>
      <c r="AE2" s="55"/>
      <c r="AF2" s="55"/>
      <c r="AG2" s="55"/>
      <c r="AH2" s="55"/>
      <c r="AI2" s="55"/>
      <c r="AJ2" s="53"/>
      <c r="AK2" s="52" t="s">
        <v>70</v>
      </c>
      <c r="AL2" s="52" t="s">
        <v>71</v>
      </c>
      <c r="AM2" s="341" t="s">
        <v>72</v>
      </c>
      <c r="AN2" s="341"/>
      <c r="AO2" s="341"/>
      <c r="AP2" s="341"/>
      <c r="AQ2" s="341"/>
      <c r="AR2" s="341"/>
      <c r="AS2" s="341"/>
      <c r="AT2" s="341"/>
      <c r="AU2" s="341"/>
      <c r="AV2" s="341"/>
      <c r="AW2" s="341"/>
      <c r="AX2" s="341"/>
      <c r="AY2" s="341"/>
      <c r="AZ2" s="341"/>
      <c r="BA2" s="341"/>
      <c r="BB2" s="53" t="s">
        <v>73</v>
      </c>
      <c r="BC2" s="52"/>
      <c r="BD2" s="52"/>
      <c r="BE2" s="56"/>
    </row>
    <row r="3" spans="1:57" s="57" customFormat="1" ht="20.25" customHeight="1" x14ac:dyDescent="0.15">
      <c r="A3" s="55"/>
      <c r="B3" s="55"/>
      <c r="C3" s="55"/>
      <c r="D3" s="51"/>
      <c r="E3" s="55"/>
      <c r="F3" s="55"/>
      <c r="G3" s="55"/>
      <c r="H3" s="51"/>
      <c r="I3" s="52"/>
      <c r="J3" s="52"/>
      <c r="K3" s="52"/>
      <c r="L3" s="52"/>
      <c r="M3" s="52"/>
      <c r="N3" s="55"/>
      <c r="O3" s="55"/>
      <c r="P3" s="55"/>
      <c r="Q3" s="55"/>
      <c r="R3" s="55"/>
      <c r="S3" s="55"/>
      <c r="T3" s="58"/>
      <c r="U3" s="59"/>
      <c r="V3" s="59"/>
      <c r="W3" s="60"/>
      <c r="X3" s="59"/>
      <c r="Y3" s="59"/>
      <c r="Z3" s="61"/>
      <c r="AA3" s="61"/>
      <c r="AB3" s="59"/>
      <c r="AC3" s="59"/>
      <c r="AD3" s="62"/>
      <c r="AE3" s="55"/>
      <c r="AF3" s="55"/>
      <c r="AG3" s="55"/>
      <c r="AH3" s="55"/>
      <c r="AI3" s="55"/>
      <c r="AJ3" s="53"/>
      <c r="AK3" s="52"/>
      <c r="AL3" s="52"/>
      <c r="AM3" s="63"/>
      <c r="AN3" s="63"/>
      <c r="AO3" s="63"/>
      <c r="AP3" s="63"/>
      <c r="AQ3" s="63"/>
      <c r="AR3" s="63"/>
      <c r="AS3" s="63"/>
      <c r="AT3" s="63"/>
      <c r="AU3" s="63"/>
      <c r="AV3" s="63"/>
      <c r="AW3" s="63"/>
      <c r="AX3" s="63"/>
      <c r="AY3" s="64" t="s">
        <v>74</v>
      </c>
      <c r="AZ3" s="343" t="s">
        <v>75</v>
      </c>
      <c r="BA3" s="343"/>
      <c r="BB3" s="343"/>
      <c r="BC3" s="343"/>
      <c r="BD3" s="52"/>
      <c r="BE3" s="56"/>
    </row>
    <row r="4" spans="1:57" s="57" customFormat="1" ht="20.25" customHeight="1" x14ac:dyDescent="0.15">
      <c r="A4" s="55"/>
      <c r="B4" s="65"/>
      <c r="C4" s="65"/>
      <c r="D4" s="65"/>
      <c r="E4" s="65"/>
      <c r="F4" s="65"/>
      <c r="G4" s="65"/>
      <c r="H4" s="65"/>
      <c r="I4" s="65"/>
      <c r="J4" s="66"/>
      <c r="K4" s="67"/>
      <c r="L4" s="67"/>
      <c r="M4" s="67"/>
      <c r="N4" s="67"/>
      <c r="O4" s="67"/>
      <c r="P4" s="68"/>
      <c r="Q4" s="67"/>
      <c r="R4" s="67"/>
      <c r="S4" s="69"/>
      <c r="T4" s="55"/>
      <c r="U4" s="55"/>
      <c r="V4" s="55"/>
      <c r="W4" s="55"/>
      <c r="X4" s="55"/>
      <c r="Y4" s="55"/>
      <c r="Z4" s="61"/>
      <c r="AA4" s="61"/>
      <c r="AB4" s="59"/>
      <c r="AC4" s="59"/>
      <c r="AD4" s="62"/>
      <c r="AE4" s="55"/>
      <c r="AF4" s="55"/>
      <c r="AG4" s="55"/>
      <c r="AH4" s="55"/>
      <c r="AI4" s="55"/>
      <c r="AJ4" s="53"/>
      <c r="AK4" s="52"/>
      <c r="AL4" s="52"/>
      <c r="AM4" s="63"/>
      <c r="AN4" s="63"/>
      <c r="AO4" s="63"/>
      <c r="AP4" s="63"/>
      <c r="AQ4" s="63"/>
      <c r="AR4" s="63"/>
      <c r="AS4" s="63"/>
      <c r="AT4" s="63"/>
      <c r="AU4" s="63"/>
      <c r="AV4" s="63"/>
      <c r="AW4" s="63"/>
      <c r="AX4" s="63"/>
      <c r="AY4" s="64" t="s">
        <v>76</v>
      </c>
      <c r="AZ4" s="343" t="s">
        <v>77</v>
      </c>
      <c r="BA4" s="343"/>
      <c r="BB4" s="343"/>
      <c r="BC4" s="343"/>
      <c r="BD4" s="52"/>
      <c r="BE4" s="56"/>
    </row>
    <row r="5" spans="1:57" s="57" customFormat="1" ht="20.25" customHeight="1" x14ac:dyDescent="0.15">
      <c r="A5" s="55"/>
      <c r="B5" s="70"/>
      <c r="C5" s="70"/>
      <c r="D5" s="70"/>
      <c r="E5" s="70"/>
      <c r="F5" s="70"/>
      <c r="G5" s="70"/>
      <c r="H5" s="70"/>
      <c r="I5" s="70"/>
      <c r="J5" s="71"/>
      <c r="K5" s="72"/>
      <c r="L5" s="73"/>
      <c r="M5" s="73"/>
      <c r="N5" s="73"/>
      <c r="O5" s="73"/>
      <c r="P5" s="70"/>
      <c r="Q5" s="74"/>
      <c r="R5" s="74"/>
      <c r="S5" s="75"/>
      <c r="T5" s="55"/>
      <c r="U5" s="55"/>
      <c r="V5" s="55"/>
      <c r="W5" s="55"/>
      <c r="X5" s="55"/>
      <c r="Y5" s="55"/>
      <c r="Z5" s="61"/>
      <c r="AA5" s="61"/>
      <c r="AB5" s="59"/>
      <c r="AC5" s="59"/>
      <c r="AD5" s="76"/>
      <c r="AE5" s="76"/>
      <c r="AF5" s="76"/>
      <c r="AG5" s="76"/>
      <c r="AH5" s="55"/>
      <c r="AI5" s="55"/>
      <c r="AJ5" s="76" t="s">
        <v>78</v>
      </c>
      <c r="AK5" s="76"/>
      <c r="AL5" s="76"/>
      <c r="AM5" s="76"/>
      <c r="AN5" s="76"/>
      <c r="AO5" s="76"/>
      <c r="AP5" s="76"/>
      <c r="AQ5" s="76"/>
      <c r="AR5" s="65"/>
      <c r="AS5" s="65"/>
      <c r="AT5" s="77"/>
      <c r="AU5" s="76"/>
      <c r="AV5" s="357">
        <v>40</v>
      </c>
      <c r="AW5" s="358"/>
      <c r="AX5" s="77" t="s">
        <v>79</v>
      </c>
      <c r="AY5" s="76"/>
      <c r="AZ5" s="359">
        <v>160</v>
      </c>
      <c r="BA5" s="360"/>
      <c r="BB5" s="77" t="s">
        <v>80</v>
      </c>
      <c r="BC5" s="76"/>
      <c r="BD5" s="55"/>
      <c r="BE5" s="56"/>
    </row>
    <row r="6" spans="1:57" s="57" customFormat="1" ht="20.25" customHeight="1" x14ac:dyDescent="0.15">
      <c r="A6" s="55"/>
      <c r="B6" s="70"/>
      <c r="C6" s="70"/>
      <c r="D6" s="70"/>
      <c r="E6" s="70"/>
      <c r="F6" s="70"/>
      <c r="G6" s="70"/>
      <c r="H6" s="70"/>
      <c r="I6" s="70"/>
      <c r="J6" s="70"/>
      <c r="K6" s="78"/>
      <c r="L6" s="78"/>
      <c r="M6" s="78"/>
      <c r="N6" s="70"/>
      <c r="O6" s="79"/>
      <c r="P6" s="80"/>
      <c r="Q6" s="80"/>
      <c r="R6" s="81"/>
      <c r="S6" s="82"/>
      <c r="T6" s="55"/>
      <c r="U6" s="55"/>
      <c r="V6" s="55"/>
      <c r="W6" s="55"/>
      <c r="X6" s="55"/>
      <c r="Y6" s="55"/>
      <c r="Z6" s="61"/>
      <c r="AA6" s="61"/>
      <c r="AB6" s="59"/>
      <c r="AC6" s="59"/>
      <c r="AD6" s="83"/>
      <c r="AE6" s="49"/>
      <c r="AF6" s="49"/>
      <c r="AG6" s="49"/>
      <c r="AH6" s="55"/>
      <c r="AI6" s="55"/>
      <c r="AJ6" s="55"/>
      <c r="AK6" s="55"/>
      <c r="AL6" s="49"/>
      <c r="AM6" s="49"/>
      <c r="AN6" s="84"/>
      <c r="AO6" s="85"/>
      <c r="AP6" s="85"/>
      <c r="AQ6" s="86"/>
      <c r="AR6" s="86"/>
      <c r="AS6" s="86"/>
      <c r="AT6" s="86"/>
      <c r="AU6" s="86"/>
      <c r="AV6" s="86"/>
      <c r="AW6" s="76" t="s">
        <v>81</v>
      </c>
      <c r="AX6" s="76"/>
      <c r="AY6" s="76"/>
      <c r="AZ6" s="361">
        <f>DAY(EOMONTH(DATE(X2,AB2,1),0))</f>
        <v>31</v>
      </c>
      <c r="BA6" s="362"/>
      <c r="BB6" s="77" t="s">
        <v>82</v>
      </c>
      <c r="BC6" s="55"/>
      <c r="BD6" s="55"/>
      <c r="BE6" s="56"/>
    </row>
    <row r="7" spans="1:57" ht="20.25" customHeight="1" thickBot="1" x14ac:dyDescent="0.2">
      <c r="A7" s="87"/>
      <c r="B7" s="87"/>
      <c r="C7" s="88"/>
      <c r="D7" s="88"/>
      <c r="E7" s="87"/>
      <c r="F7" s="87"/>
      <c r="G7" s="89"/>
      <c r="H7" s="87"/>
      <c r="I7" s="87"/>
      <c r="J7" s="87"/>
      <c r="K7" s="87"/>
      <c r="L7" s="87"/>
      <c r="M7" s="87"/>
      <c r="N7" s="87"/>
      <c r="O7" s="87"/>
      <c r="P7" s="87"/>
      <c r="Q7" s="87"/>
      <c r="R7" s="87"/>
      <c r="S7" s="88"/>
      <c r="T7" s="87"/>
      <c r="U7" s="87"/>
      <c r="V7" s="87"/>
      <c r="W7" s="87"/>
      <c r="X7" s="87"/>
      <c r="Y7" s="87"/>
      <c r="Z7" s="87"/>
      <c r="AA7" s="87"/>
      <c r="AB7" s="87"/>
      <c r="AC7" s="87"/>
      <c r="AD7" s="87"/>
      <c r="AE7" s="87"/>
      <c r="AF7" s="87"/>
      <c r="AG7" s="87"/>
      <c r="AH7" s="87"/>
      <c r="AI7" s="87"/>
      <c r="AJ7" s="88"/>
      <c r="AK7" s="87"/>
      <c r="AL7" s="87"/>
      <c r="AM7" s="87"/>
      <c r="AN7" s="87"/>
      <c r="AO7" s="87"/>
      <c r="AP7" s="87"/>
      <c r="AQ7" s="87"/>
      <c r="AR7" s="87"/>
      <c r="AS7" s="87"/>
      <c r="AT7" s="87"/>
      <c r="AU7" s="87"/>
      <c r="AV7" s="87"/>
      <c r="AW7" s="87"/>
      <c r="AX7" s="87"/>
      <c r="AY7" s="87"/>
      <c r="AZ7" s="87"/>
      <c r="BA7" s="87"/>
      <c r="BB7" s="87"/>
      <c r="BC7" s="90"/>
      <c r="BD7" s="90"/>
      <c r="BE7" s="91"/>
    </row>
    <row r="8" spans="1:57" ht="20.25" customHeight="1" thickBot="1" x14ac:dyDescent="0.2">
      <c r="A8" s="87"/>
      <c r="B8" s="323" t="s">
        <v>83</v>
      </c>
      <c r="C8" s="326" t="s">
        <v>84</v>
      </c>
      <c r="D8" s="327"/>
      <c r="E8" s="332" t="s">
        <v>85</v>
      </c>
      <c r="F8" s="327"/>
      <c r="G8" s="332" t="s">
        <v>86</v>
      </c>
      <c r="H8" s="326"/>
      <c r="I8" s="326"/>
      <c r="J8" s="326"/>
      <c r="K8" s="327"/>
      <c r="L8" s="332" t="s">
        <v>87</v>
      </c>
      <c r="M8" s="326"/>
      <c r="N8" s="326"/>
      <c r="O8" s="335"/>
      <c r="P8" s="338" t="s">
        <v>88</v>
      </c>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44" t="str">
        <f>IF(AZ3="４週","(9)1～4週目の勤務時間数合計","(9)1か月の勤務時間数合計")</f>
        <v>(9)1～4週目の勤務時間数合計</v>
      </c>
      <c r="AV8" s="345"/>
      <c r="AW8" s="344" t="s">
        <v>89</v>
      </c>
      <c r="AX8" s="345"/>
      <c r="AY8" s="352" t="s">
        <v>90</v>
      </c>
      <c r="AZ8" s="352"/>
      <c r="BA8" s="352"/>
      <c r="BB8" s="352"/>
      <c r="BC8" s="352"/>
      <c r="BD8" s="352"/>
    </row>
    <row r="9" spans="1:57" ht="20.25" customHeight="1" thickBot="1" x14ac:dyDescent="0.2">
      <c r="A9" s="87"/>
      <c r="B9" s="324"/>
      <c r="C9" s="328"/>
      <c r="D9" s="329"/>
      <c r="E9" s="333"/>
      <c r="F9" s="329"/>
      <c r="G9" s="333"/>
      <c r="H9" s="328"/>
      <c r="I9" s="328"/>
      <c r="J9" s="328"/>
      <c r="K9" s="329"/>
      <c r="L9" s="333"/>
      <c r="M9" s="328"/>
      <c r="N9" s="328"/>
      <c r="O9" s="336"/>
      <c r="P9" s="354" t="s">
        <v>91</v>
      </c>
      <c r="Q9" s="355"/>
      <c r="R9" s="355"/>
      <c r="S9" s="355"/>
      <c r="T9" s="355"/>
      <c r="U9" s="355"/>
      <c r="V9" s="356"/>
      <c r="W9" s="354" t="s">
        <v>92</v>
      </c>
      <c r="X9" s="355"/>
      <c r="Y9" s="355"/>
      <c r="Z9" s="355"/>
      <c r="AA9" s="355"/>
      <c r="AB9" s="355"/>
      <c r="AC9" s="356"/>
      <c r="AD9" s="354" t="s">
        <v>93</v>
      </c>
      <c r="AE9" s="355"/>
      <c r="AF9" s="355"/>
      <c r="AG9" s="355"/>
      <c r="AH9" s="355"/>
      <c r="AI9" s="355"/>
      <c r="AJ9" s="356"/>
      <c r="AK9" s="354" t="s">
        <v>94</v>
      </c>
      <c r="AL9" s="355"/>
      <c r="AM9" s="355"/>
      <c r="AN9" s="355"/>
      <c r="AO9" s="355"/>
      <c r="AP9" s="355"/>
      <c r="AQ9" s="356"/>
      <c r="AR9" s="354" t="s">
        <v>95</v>
      </c>
      <c r="AS9" s="355"/>
      <c r="AT9" s="356"/>
      <c r="AU9" s="346"/>
      <c r="AV9" s="347"/>
      <c r="AW9" s="346"/>
      <c r="AX9" s="347"/>
      <c r="AY9" s="352"/>
      <c r="AZ9" s="352"/>
      <c r="BA9" s="352"/>
      <c r="BB9" s="352"/>
      <c r="BC9" s="352"/>
      <c r="BD9" s="352"/>
    </row>
    <row r="10" spans="1:57" ht="20.25" customHeight="1" thickBot="1" x14ac:dyDescent="0.2">
      <c r="A10" s="87"/>
      <c r="B10" s="324"/>
      <c r="C10" s="328"/>
      <c r="D10" s="329"/>
      <c r="E10" s="333"/>
      <c r="F10" s="329"/>
      <c r="G10" s="333"/>
      <c r="H10" s="328"/>
      <c r="I10" s="328"/>
      <c r="J10" s="328"/>
      <c r="K10" s="329"/>
      <c r="L10" s="333"/>
      <c r="M10" s="328"/>
      <c r="N10" s="328"/>
      <c r="O10" s="336"/>
      <c r="P10" s="93">
        <f>DAY(DATE($X$2,$AB$2,1))</f>
        <v>1</v>
      </c>
      <c r="Q10" s="94">
        <f>DAY(DATE($X$2,$AB$2,2))</f>
        <v>2</v>
      </c>
      <c r="R10" s="94">
        <f>DAY(DATE($X$2,$AB$2,3))</f>
        <v>3</v>
      </c>
      <c r="S10" s="94">
        <f>DAY(DATE($X$2,$AB$2,4))</f>
        <v>4</v>
      </c>
      <c r="T10" s="94">
        <f>DAY(DATE($X$2,$AB$2,5))</f>
        <v>5</v>
      </c>
      <c r="U10" s="94">
        <f>DAY(DATE($X$2,$AB$2,6))</f>
        <v>6</v>
      </c>
      <c r="V10" s="95">
        <f>DAY(DATE($X$2,$AB$2,7))</f>
        <v>7</v>
      </c>
      <c r="W10" s="93">
        <f>DAY(DATE($X$2,$AB$2,8))</f>
        <v>8</v>
      </c>
      <c r="X10" s="94">
        <f>DAY(DATE($X$2,$AB$2,9))</f>
        <v>9</v>
      </c>
      <c r="Y10" s="94">
        <f>DAY(DATE($X$2,$AB$2,10))</f>
        <v>10</v>
      </c>
      <c r="Z10" s="94">
        <f>DAY(DATE($X$2,$AB$2,11))</f>
        <v>11</v>
      </c>
      <c r="AA10" s="94">
        <f>DAY(DATE($X$2,$AB$2,12))</f>
        <v>12</v>
      </c>
      <c r="AB10" s="94">
        <f>DAY(DATE($X$2,$AB$2,13))</f>
        <v>13</v>
      </c>
      <c r="AC10" s="95">
        <f>DAY(DATE($X$2,$AB$2,14))</f>
        <v>14</v>
      </c>
      <c r="AD10" s="93">
        <f>DAY(DATE($X$2,$AB$2,15))</f>
        <v>15</v>
      </c>
      <c r="AE10" s="94">
        <f>DAY(DATE($X$2,$AB$2,16))</f>
        <v>16</v>
      </c>
      <c r="AF10" s="94">
        <f>DAY(DATE($X$2,$AB$2,17))</f>
        <v>17</v>
      </c>
      <c r="AG10" s="94">
        <f>DAY(DATE($X$2,$AB$2,18))</f>
        <v>18</v>
      </c>
      <c r="AH10" s="94">
        <f>DAY(DATE($X$2,$AB$2,19))</f>
        <v>19</v>
      </c>
      <c r="AI10" s="94">
        <f>DAY(DATE($X$2,$AB$2,20))</f>
        <v>20</v>
      </c>
      <c r="AJ10" s="95">
        <f>DAY(DATE($X$2,$AB$2,21))</f>
        <v>21</v>
      </c>
      <c r="AK10" s="93">
        <f>DAY(DATE($X$2,$AB$2,22))</f>
        <v>22</v>
      </c>
      <c r="AL10" s="94">
        <f>DAY(DATE($X$2,$AB$2,23))</f>
        <v>23</v>
      </c>
      <c r="AM10" s="94">
        <f>DAY(DATE($X$2,$AB$2,24))</f>
        <v>24</v>
      </c>
      <c r="AN10" s="94">
        <f>DAY(DATE($X$2,$AB$2,25))</f>
        <v>25</v>
      </c>
      <c r="AO10" s="94">
        <f>DAY(DATE($X$2,$AB$2,26))</f>
        <v>26</v>
      </c>
      <c r="AP10" s="94">
        <f>DAY(DATE($X$2,$AB$2,27))</f>
        <v>27</v>
      </c>
      <c r="AQ10" s="95">
        <f>DAY(DATE($X$2,$AB$2,28))</f>
        <v>28</v>
      </c>
      <c r="AR10" s="93" t="str">
        <f>IF(AZ3="暦月",IF(DAY(DATE($X$2,$AB$2,29))=29,29,""),"")</f>
        <v/>
      </c>
      <c r="AS10" s="94" t="str">
        <f>IF(AZ3="暦月",IF(DAY(DATE($X$2,$AB$2,30))=30,30,""),"")</f>
        <v/>
      </c>
      <c r="AT10" s="95" t="str">
        <f>IF(AZ3="暦月",IF(DAY(DATE($X$2,$AB$2,31))=31,31,""),"")</f>
        <v/>
      </c>
      <c r="AU10" s="346"/>
      <c r="AV10" s="347"/>
      <c r="AW10" s="346"/>
      <c r="AX10" s="347"/>
      <c r="AY10" s="352"/>
      <c r="AZ10" s="352"/>
      <c r="BA10" s="352"/>
      <c r="BB10" s="352"/>
      <c r="BC10" s="352"/>
      <c r="BD10" s="352"/>
    </row>
    <row r="11" spans="1:57" ht="20.25" hidden="1" customHeight="1" thickBot="1" x14ac:dyDescent="0.2">
      <c r="A11" s="87"/>
      <c r="B11" s="324"/>
      <c r="C11" s="328"/>
      <c r="D11" s="329"/>
      <c r="E11" s="333"/>
      <c r="F11" s="329"/>
      <c r="G11" s="333"/>
      <c r="H11" s="328"/>
      <c r="I11" s="328"/>
      <c r="J11" s="328"/>
      <c r="K11" s="329"/>
      <c r="L11" s="333"/>
      <c r="M11" s="328"/>
      <c r="N11" s="328"/>
      <c r="O11" s="336"/>
      <c r="P11" s="93">
        <f>WEEKDAY(DATE($X$2,$AB$2,1))</f>
        <v>2</v>
      </c>
      <c r="Q11" s="94">
        <f>WEEKDAY(DATE($X$2,$AB$2,2))</f>
        <v>3</v>
      </c>
      <c r="R11" s="94">
        <f>WEEKDAY(DATE($X$2,$AB$2,3))</f>
        <v>4</v>
      </c>
      <c r="S11" s="94">
        <f>WEEKDAY(DATE($X$2,$AB$2,4))</f>
        <v>5</v>
      </c>
      <c r="T11" s="94">
        <f>WEEKDAY(DATE($X$2,$AB$2,5))</f>
        <v>6</v>
      </c>
      <c r="U11" s="94">
        <f>WEEKDAY(DATE($X$2,$AB$2,6))</f>
        <v>7</v>
      </c>
      <c r="V11" s="95">
        <f>WEEKDAY(DATE($X$2,$AB$2,7))</f>
        <v>1</v>
      </c>
      <c r="W11" s="93">
        <f>WEEKDAY(DATE($X$2,$AB$2,8))</f>
        <v>2</v>
      </c>
      <c r="X11" s="94">
        <f>WEEKDAY(DATE($X$2,$AB$2,9))</f>
        <v>3</v>
      </c>
      <c r="Y11" s="94">
        <f>WEEKDAY(DATE($X$2,$AB$2,10))</f>
        <v>4</v>
      </c>
      <c r="Z11" s="94">
        <f>WEEKDAY(DATE($X$2,$AB$2,11))</f>
        <v>5</v>
      </c>
      <c r="AA11" s="94">
        <f>WEEKDAY(DATE($X$2,$AB$2,12))</f>
        <v>6</v>
      </c>
      <c r="AB11" s="94">
        <f>WEEKDAY(DATE($X$2,$AB$2,13))</f>
        <v>7</v>
      </c>
      <c r="AC11" s="95">
        <f>WEEKDAY(DATE($X$2,$AB$2,14))</f>
        <v>1</v>
      </c>
      <c r="AD11" s="93">
        <f>WEEKDAY(DATE($X$2,$AB$2,15))</f>
        <v>2</v>
      </c>
      <c r="AE11" s="94">
        <f>WEEKDAY(DATE($X$2,$AB$2,16))</f>
        <v>3</v>
      </c>
      <c r="AF11" s="94">
        <f>WEEKDAY(DATE($X$2,$AB$2,17))</f>
        <v>4</v>
      </c>
      <c r="AG11" s="94">
        <f>WEEKDAY(DATE($X$2,$AB$2,18))</f>
        <v>5</v>
      </c>
      <c r="AH11" s="94">
        <f>WEEKDAY(DATE($X$2,$AB$2,19))</f>
        <v>6</v>
      </c>
      <c r="AI11" s="94">
        <f>WEEKDAY(DATE($X$2,$AB$2,20))</f>
        <v>7</v>
      </c>
      <c r="AJ11" s="95">
        <f>WEEKDAY(DATE($X$2,$AB$2,21))</f>
        <v>1</v>
      </c>
      <c r="AK11" s="93">
        <f>WEEKDAY(DATE($X$2,$AB$2,22))</f>
        <v>2</v>
      </c>
      <c r="AL11" s="94">
        <f>WEEKDAY(DATE($X$2,$AB$2,23))</f>
        <v>3</v>
      </c>
      <c r="AM11" s="94">
        <f>WEEKDAY(DATE($X$2,$AB$2,24))</f>
        <v>4</v>
      </c>
      <c r="AN11" s="94">
        <f>WEEKDAY(DATE($X$2,$AB$2,25))</f>
        <v>5</v>
      </c>
      <c r="AO11" s="94">
        <f>WEEKDAY(DATE($X$2,$AB$2,26))</f>
        <v>6</v>
      </c>
      <c r="AP11" s="94">
        <f>WEEKDAY(DATE($X$2,$AB$2,27))</f>
        <v>7</v>
      </c>
      <c r="AQ11" s="95">
        <f>WEEKDAY(DATE($X$2,$AB$2,28))</f>
        <v>1</v>
      </c>
      <c r="AR11" s="93">
        <f>IF(AR10=29,WEEKDAY(DATE($X$2,$AB$2,29)),0)</f>
        <v>0</v>
      </c>
      <c r="AS11" s="94">
        <f>IF(AS10=30,WEEKDAY(DATE($X$2,$AB$2,30)),0)</f>
        <v>0</v>
      </c>
      <c r="AT11" s="95">
        <f>IF(AT10=31,WEEKDAY(DATE($X$2,$AB$2,31)),0)</f>
        <v>0</v>
      </c>
      <c r="AU11" s="348"/>
      <c r="AV11" s="349"/>
      <c r="AW11" s="348"/>
      <c r="AX11" s="349"/>
      <c r="AY11" s="353"/>
      <c r="AZ11" s="353"/>
      <c r="BA11" s="353"/>
      <c r="BB11" s="353"/>
      <c r="BC11" s="353"/>
      <c r="BD11" s="353"/>
    </row>
    <row r="12" spans="1:57" ht="20.25" customHeight="1" thickBot="1" x14ac:dyDescent="0.2">
      <c r="A12" s="87"/>
      <c r="B12" s="325"/>
      <c r="C12" s="330"/>
      <c r="D12" s="331"/>
      <c r="E12" s="334"/>
      <c r="F12" s="331"/>
      <c r="G12" s="334"/>
      <c r="H12" s="330"/>
      <c r="I12" s="330"/>
      <c r="J12" s="330"/>
      <c r="K12" s="331"/>
      <c r="L12" s="334"/>
      <c r="M12" s="330"/>
      <c r="N12" s="330"/>
      <c r="O12" s="337"/>
      <c r="P12" s="96" t="str">
        <f>IF(P11=1,"日",IF(P11=2,"月",IF(P11=3,"火",IF(P11=4,"水",IF(P11=5,"木",IF(P11=6,"金","土"))))))</f>
        <v>月</v>
      </c>
      <c r="Q12" s="97" t="str">
        <f t="shared" ref="Q12:AQ12" si="0">IF(Q11=1,"日",IF(Q11=2,"月",IF(Q11=3,"火",IF(Q11=4,"水",IF(Q11=5,"木",IF(Q11=6,"金","土"))))))</f>
        <v>火</v>
      </c>
      <c r="R12" s="97" t="str">
        <f t="shared" si="0"/>
        <v>水</v>
      </c>
      <c r="S12" s="97" t="str">
        <f t="shared" si="0"/>
        <v>木</v>
      </c>
      <c r="T12" s="97" t="str">
        <f t="shared" si="0"/>
        <v>金</v>
      </c>
      <c r="U12" s="97" t="str">
        <f t="shared" si="0"/>
        <v>土</v>
      </c>
      <c r="V12" s="98" t="str">
        <f t="shared" si="0"/>
        <v>日</v>
      </c>
      <c r="W12" s="96" t="str">
        <f t="shared" si="0"/>
        <v>月</v>
      </c>
      <c r="X12" s="97" t="str">
        <f t="shared" si="0"/>
        <v>火</v>
      </c>
      <c r="Y12" s="97" t="str">
        <f t="shared" si="0"/>
        <v>水</v>
      </c>
      <c r="Z12" s="97" t="str">
        <f t="shared" si="0"/>
        <v>木</v>
      </c>
      <c r="AA12" s="97" t="str">
        <f t="shared" si="0"/>
        <v>金</v>
      </c>
      <c r="AB12" s="97" t="str">
        <f t="shared" si="0"/>
        <v>土</v>
      </c>
      <c r="AC12" s="98" t="str">
        <f t="shared" si="0"/>
        <v>日</v>
      </c>
      <c r="AD12" s="96" t="str">
        <f t="shared" si="0"/>
        <v>月</v>
      </c>
      <c r="AE12" s="97" t="str">
        <f t="shared" si="0"/>
        <v>火</v>
      </c>
      <c r="AF12" s="97" t="str">
        <f t="shared" si="0"/>
        <v>水</v>
      </c>
      <c r="AG12" s="97" t="str">
        <f t="shared" si="0"/>
        <v>木</v>
      </c>
      <c r="AH12" s="97" t="str">
        <f t="shared" si="0"/>
        <v>金</v>
      </c>
      <c r="AI12" s="97" t="str">
        <f t="shared" si="0"/>
        <v>土</v>
      </c>
      <c r="AJ12" s="98" t="str">
        <f t="shared" si="0"/>
        <v>日</v>
      </c>
      <c r="AK12" s="96" t="str">
        <f t="shared" si="0"/>
        <v>月</v>
      </c>
      <c r="AL12" s="97" t="str">
        <f t="shared" si="0"/>
        <v>火</v>
      </c>
      <c r="AM12" s="97" t="str">
        <f t="shared" si="0"/>
        <v>水</v>
      </c>
      <c r="AN12" s="97" t="str">
        <f t="shared" si="0"/>
        <v>木</v>
      </c>
      <c r="AO12" s="97" t="str">
        <f t="shared" si="0"/>
        <v>金</v>
      </c>
      <c r="AP12" s="97" t="str">
        <f t="shared" si="0"/>
        <v>土</v>
      </c>
      <c r="AQ12" s="98" t="str">
        <f t="shared" si="0"/>
        <v>日</v>
      </c>
      <c r="AR12" s="97" t="str">
        <f>IF(AR11=1,"日",IF(AR11=2,"月",IF(AR11=3,"火",IF(AR11=4,"水",IF(AR11=5,"木",IF(AR11=6,"金",IF(AR11=0,"","土")))))))</f>
        <v/>
      </c>
      <c r="AS12" s="97" t="str">
        <f>IF(AS11=1,"日",IF(AS11=2,"月",IF(AS11=3,"火",IF(AS11=4,"水",IF(AS11=5,"木",IF(AS11=6,"金",IF(AS11=0,"","土")))))))</f>
        <v/>
      </c>
      <c r="AT12" s="97" t="str">
        <f>IF(AT11=1,"日",IF(AT11=2,"月",IF(AT11=3,"火",IF(AT11=4,"水",IF(AT11=5,"木",IF(AT11=6,"金",IF(AT11=0,"","土")))))))</f>
        <v/>
      </c>
      <c r="AU12" s="350"/>
      <c r="AV12" s="351"/>
      <c r="AW12" s="350"/>
      <c r="AX12" s="351"/>
      <c r="AY12" s="353"/>
      <c r="AZ12" s="353"/>
      <c r="BA12" s="353"/>
      <c r="BB12" s="353"/>
      <c r="BC12" s="353"/>
      <c r="BD12" s="353"/>
    </row>
    <row r="13" spans="1:57" ht="39.950000000000003" customHeight="1" x14ac:dyDescent="0.15">
      <c r="A13" s="87"/>
      <c r="B13" s="99">
        <v>1</v>
      </c>
      <c r="C13" s="383" t="s">
        <v>96</v>
      </c>
      <c r="D13" s="384"/>
      <c r="E13" s="385" t="s">
        <v>97</v>
      </c>
      <c r="F13" s="386"/>
      <c r="G13" s="387" t="s">
        <v>98</v>
      </c>
      <c r="H13" s="388"/>
      <c r="I13" s="388"/>
      <c r="J13" s="388"/>
      <c r="K13" s="389"/>
      <c r="L13" s="390" t="s">
        <v>99</v>
      </c>
      <c r="M13" s="391"/>
      <c r="N13" s="391"/>
      <c r="O13" s="392"/>
      <c r="P13" s="100">
        <v>8</v>
      </c>
      <c r="Q13" s="101">
        <v>8</v>
      </c>
      <c r="R13" s="101"/>
      <c r="S13" s="101"/>
      <c r="T13" s="101">
        <v>8</v>
      </c>
      <c r="U13" s="101">
        <v>8</v>
      </c>
      <c r="V13" s="102">
        <v>8</v>
      </c>
      <c r="W13" s="100">
        <v>8</v>
      </c>
      <c r="X13" s="101">
        <v>8</v>
      </c>
      <c r="Y13" s="101"/>
      <c r="Z13" s="101"/>
      <c r="AA13" s="101">
        <v>8</v>
      </c>
      <c r="AB13" s="101">
        <v>8</v>
      </c>
      <c r="AC13" s="102">
        <v>8</v>
      </c>
      <c r="AD13" s="100">
        <v>8</v>
      </c>
      <c r="AE13" s="101">
        <v>8</v>
      </c>
      <c r="AF13" s="101"/>
      <c r="AG13" s="101"/>
      <c r="AH13" s="101">
        <v>8</v>
      </c>
      <c r="AI13" s="101">
        <v>8</v>
      </c>
      <c r="AJ13" s="102">
        <v>8</v>
      </c>
      <c r="AK13" s="100">
        <v>8</v>
      </c>
      <c r="AL13" s="101">
        <v>8</v>
      </c>
      <c r="AM13" s="101"/>
      <c r="AN13" s="101"/>
      <c r="AO13" s="101">
        <v>8</v>
      </c>
      <c r="AP13" s="101">
        <v>8</v>
      </c>
      <c r="AQ13" s="102">
        <v>8</v>
      </c>
      <c r="AR13" s="100"/>
      <c r="AS13" s="101"/>
      <c r="AT13" s="102"/>
      <c r="AU13" s="393">
        <f>IF($AZ$3="４週",SUM(P13:AQ13),IF($AZ$3="暦月",SUM(P13:AT13),""))</f>
        <v>160</v>
      </c>
      <c r="AV13" s="394"/>
      <c r="AW13" s="395">
        <f t="shared" ref="AW13:AW30" si="1">IF($AZ$3="４週",AU13/4,IF($AZ$3="暦月",AU13/($AZ$6/7),""))</f>
        <v>40</v>
      </c>
      <c r="AX13" s="396"/>
      <c r="AY13" s="363"/>
      <c r="AZ13" s="364"/>
      <c r="BA13" s="364"/>
      <c r="BB13" s="364"/>
      <c r="BC13" s="364"/>
      <c r="BD13" s="365"/>
    </row>
    <row r="14" spans="1:57" ht="39.950000000000003" customHeight="1" x14ac:dyDescent="0.15">
      <c r="A14" s="87"/>
      <c r="B14" s="103">
        <f t="shared" ref="B14:B30" si="2">B13+1</f>
        <v>2</v>
      </c>
      <c r="C14" s="366" t="s">
        <v>100</v>
      </c>
      <c r="D14" s="367"/>
      <c r="E14" s="368" t="s">
        <v>97</v>
      </c>
      <c r="F14" s="369"/>
      <c r="G14" s="370" t="s">
        <v>101</v>
      </c>
      <c r="H14" s="371"/>
      <c r="I14" s="371"/>
      <c r="J14" s="371"/>
      <c r="K14" s="372"/>
      <c r="L14" s="373" t="s">
        <v>102</v>
      </c>
      <c r="M14" s="374"/>
      <c r="N14" s="374"/>
      <c r="O14" s="375"/>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376">
        <f>IF($AZ$3="４週",SUM(P14:AQ14),IF($AZ$3="暦月",SUM(P14:AT14),""))</f>
        <v>160</v>
      </c>
      <c r="AV14" s="377"/>
      <c r="AW14" s="378">
        <f t="shared" si="1"/>
        <v>40</v>
      </c>
      <c r="AX14" s="379"/>
      <c r="AY14" s="380"/>
      <c r="AZ14" s="381"/>
      <c r="BA14" s="381"/>
      <c r="BB14" s="381"/>
      <c r="BC14" s="381"/>
      <c r="BD14" s="382"/>
    </row>
    <row r="15" spans="1:57" ht="39.950000000000003" customHeight="1" x14ac:dyDescent="0.15">
      <c r="A15" s="87"/>
      <c r="B15" s="103">
        <f t="shared" si="2"/>
        <v>3</v>
      </c>
      <c r="C15" s="366" t="s">
        <v>103</v>
      </c>
      <c r="D15" s="367"/>
      <c r="E15" s="368" t="s">
        <v>97</v>
      </c>
      <c r="F15" s="369"/>
      <c r="G15" s="370" t="s">
        <v>104</v>
      </c>
      <c r="H15" s="371"/>
      <c r="I15" s="371"/>
      <c r="J15" s="371"/>
      <c r="K15" s="372"/>
      <c r="L15" s="373" t="s">
        <v>105</v>
      </c>
      <c r="M15" s="374"/>
      <c r="N15" s="374"/>
      <c r="O15" s="375"/>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376">
        <f>IF($AZ$3="４週",SUM(P15:AQ15),IF($AZ$3="暦月",SUM(P15:AT15),""))</f>
        <v>160</v>
      </c>
      <c r="AV15" s="377"/>
      <c r="AW15" s="378">
        <f t="shared" si="1"/>
        <v>40</v>
      </c>
      <c r="AX15" s="379"/>
      <c r="AY15" s="380"/>
      <c r="AZ15" s="381"/>
      <c r="BA15" s="381"/>
      <c r="BB15" s="381"/>
      <c r="BC15" s="381"/>
      <c r="BD15" s="382"/>
    </row>
    <row r="16" spans="1:57" ht="39.950000000000003" customHeight="1" x14ac:dyDescent="0.15">
      <c r="A16" s="87"/>
      <c r="B16" s="103">
        <f t="shared" si="2"/>
        <v>4</v>
      </c>
      <c r="C16" s="366" t="s">
        <v>103</v>
      </c>
      <c r="D16" s="367"/>
      <c r="E16" s="368" t="s">
        <v>97</v>
      </c>
      <c r="F16" s="369"/>
      <c r="G16" s="370" t="s">
        <v>98</v>
      </c>
      <c r="H16" s="371"/>
      <c r="I16" s="371"/>
      <c r="J16" s="371"/>
      <c r="K16" s="372"/>
      <c r="L16" s="373" t="s">
        <v>106</v>
      </c>
      <c r="M16" s="374"/>
      <c r="N16" s="374"/>
      <c r="O16" s="375"/>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376">
        <f>IF($AZ$3="４週",SUM(P16:AQ16),IF($AZ$3="暦月",SUM(P16:AT16),""))</f>
        <v>160</v>
      </c>
      <c r="AV16" s="377"/>
      <c r="AW16" s="378">
        <f t="shared" si="1"/>
        <v>40</v>
      </c>
      <c r="AX16" s="379"/>
      <c r="AY16" s="380"/>
      <c r="AZ16" s="381"/>
      <c r="BA16" s="381"/>
      <c r="BB16" s="381"/>
      <c r="BC16" s="381"/>
      <c r="BD16" s="382"/>
    </row>
    <row r="17" spans="1:57" ht="39.950000000000003" customHeight="1" x14ac:dyDescent="0.15">
      <c r="A17" s="87"/>
      <c r="B17" s="103">
        <f t="shared" si="2"/>
        <v>5</v>
      </c>
      <c r="C17" s="366"/>
      <c r="D17" s="367"/>
      <c r="E17" s="368"/>
      <c r="F17" s="369"/>
      <c r="G17" s="370"/>
      <c r="H17" s="371"/>
      <c r="I17" s="371"/>
      <c r="J17" s="371"/>
      <c r="K17" s="372"/>
      <c r="L17" s="373"/>
      <c r="M17" s="374"/>
      <c r="N17" s="374"/>
      <c r="O17" s="37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376">
        <f t="shared" ref="AU17:AU30" si="3">IF($AZ$3="４週",SUM(P17:AQ17),IF($AZ$3="暦月",SUM(P17:AT17),""))</f>
        <v>0</v>
      </c>
      <c r="AV17" s="377"/>
      <c r="AW17" s="378">
        <f t="shared" si="1"/>
        <v>0</v>
      </c>
      <c r="AX17" s="379"/>
      <c r="AY17" s="380"/>
      <c r="AZ17" s="381"/>
      <c r="BA17" s="381"/>
      <c r="BB17" s="381"/>
      <c r="BC17" s="381"/>
      <c r="BD17" s="382"/>
    </row>
    <row r="18" spans="1:57" ht="39.950000000000003" customHeight="1" x14ac:dyDescent="0.15">
      <c r="A18" s="87"/>
      <c r="B18" s="103">
        <f t="shared" si="2"/>
        <v>6</v>
      </c>
      <c r="C18" s="366"/>
      <c r="D18" s="367"/>
      <c r="E18" s="368"/>
      <c r="F18" s="369"/>
      <c r="G18" s="370"/>
      <c r="H18" s="371"/>
      <c r="I18" s="371"/>
      <c r="J18" s="371"/>
      <c r="K18" s="372"/>
      <c r="L18" s="373"/>
      <c r="M18" s="374"/>
      <c r="N18" s="374"/>
      <c r="O18" s="37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376">
        <f t="shared" si="3"/>
        <v>0</v>
      </c>
      <c r="AV18" s="377"/>
      <c r="AW18" s="378">
        <f t="shared" si="1"/>
        <v>0</v>
      </c>
      <c r="AX18" s="379"/>
      <c r="AY18" s="380"/>
      <c r="AZ18" s="381"/>
      <c r="BA18" s="381"/>
      <c r="BB18" s="381"/>
      <c r="BC18" s="381"/>
      <c r="BD18" s="382"/>
    </row>
    <row r="19" spans="1:57" ht="39.950000000000003" customHeight="1" x14ac:dyDescent="0.15">
      <c r="A19" s="87"/>
      <c r="B19" s="103">
        <f t="shared" si="2"/>
        <v>7</v>
      </c>
      <c r="C19" s="366"/>
      <c r="D19" s="367"/>
      <c r="E19" s="368"/>
      <c r="F19" s="369"/>
      <c r="G19" s="370"/>
      <c r="H19" s="371"/>
      <c r="I19" s="371"/>
      <c r="J19" s="371"/>
      <c r="K19" s="372"/>
      <c r="L19" s="373"/>
      <c r="M19" s="374"/>
      <c r="N19" s="374"/>
      <c r="O19" s="37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376">
        <f>IF($AZ$3="４週",SUM(P19:AQ19),IF($AZ$3="暦月",SUM(P19:AT19),""))</f>
        <v>0</v>
      </c>
      <c r="AV19" s="377"/>
      <c r="AW19" s="378">
        <f t="shared" si="1"/>
        <v>0</v>
      </c>
      <c r="AX19" s="379"/>
      <c r="AY19" s="380"/>
      <c r="AZ19" s="381"/>
      <c r="BA19" s="381"/>
      <c r="BB19" s="381"/>
      <c r="BC19" s="381"/>
      <c r="BD19" s="382"/>
    </row>
    <row r="20" spans="1:57" ht="39.950000000000003" customHeight="1" x14ac:dyDescent="0.15">
      <c r="A20" s="87"/>
      <c r="B20" s="103">
        <f t="shared" si="2"/>
        <v>8</v>
      </c>
      <c r="C20" s="366"/>
      <c r="D20" s="367"/>
      <c r="E20" s="368"/>
      <c r="F20" s="369"/>
      <c r="G20" s="370"/>
      <c r="H20" s="371"/>
      <c r="I20" s="371"/>
      <c r="J20" s="371"/>
      <c r="K20" s="372"/>
      <c r="L20" s="373"/>
      <c r="M20" s="374"/>
      <c r="N20" s="374"/>
      <c r="O20" s="37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376">
        <f t="shared" si="3"/>
        <v>0</v>
      </c>
      <c r="AV20" s="377"/>
      <c r="AW20" s="378">
        <f t="shared" si="1"/>
        <v>0</v>
      </c>
      <c r="AX20" s="379"/>
      <c r="AY20" s="380"/>
      <c r="AZ20" s="381"/>
      <c r="BA20" s="381"/>
      <c r="BB20" s="381"/>
      <c r="BC20" s="381"/>
      <c r="BD20" s="382"/>
    </row>
    <row r="21" spans="1:57" ht="39.950000000000003" customHeight="1" x14ac:dyDescent="0.15">
      <c r="A21" s="87"/>
      <c r="B21" s="103">
        <f t="shared" si="2"/>
        <v>9</v>
      </c>
      <c r="C21" s="366"/>
      <c r="D21" s="367"/>
      <c r="E21" s="368"/>
      <c r="F21" s="369"/>
      <c r="G21" s="370"/>
      <c r="H21" s="371"/>
      <c r="I21" s="371"/>
      <c r="J21" s="371"/>
      <c r="K21" s="372"/>
      <c r="L21" s="373"/>
      <c r="M21" s="374"/>
      <c r="N21" s="374"/>
      <c r="O21" s="37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376">
        <f t="shared" si="3"/>
        <v>0</v>
      </c>
      <c r="AV21" s="377"/>
      <c r="AW21" s="378">
        <f t="shared" si="1"/>
        <v>0</v>
      </c>
      <c r="AX21" s="379"/>
      <c r="AY21" s="380"/>
      <c r="AZ21" s="381"/>
      <c r="BA21" s="381"/>
      <c r="BB21" s="381"/>
      <c r="BC21" s="381"/>
      <c r="BD21" s="382"/>
    </row>
    <row r="22" spans="1:57" ht="39.950000000000003" customHeight="1" x14ac:dyDescent="0.15">
      <c r="A22" s="87"/>
      <c r="B22" s="103">
        <f t="shared" si="2"/>
        <v>10</v>
      </c>
      <c r="C22" s="366"/>
      <c r="D22" s="367"/>
      <c r="E22" s="368"/>
      <c r="F22" s="369"/>
      <c r="G22" s="370"/>
      <c r="H22" s="371"/>
      <c r="I22" s="371"/>
      <c r="J22" s="371"/>
      <c r="K22" s="372"/>
      <c r="L22" s="373"/>
      <c r="M22" s="374"/>
      <c r="N22" s="374"/>
      <c r="O22" s="37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376">
        <f t="shared" si="3"/>
        <v>0</v>
      </c>
      <c r="AV22" s="377"/>
      <c r="AW22" s="378">
        <f t="shared" si="1"/>
        <v>0</v>
      </c>
      <c r="AX22" s="379"/>
      <c r="AY22" s="380"/>
      <c r="AZ22" s="381"/>
      <c r="BA22" s="381"/>
      <c r="BB22" s="381"/>
      <c r="BC22" s="381"/>
      <c r="BD22" s="382"/>
    </row>
    <row r="23" spans="1:57" ht="39.950000000000003" customHeight="1" x14ac:dyDescent="0.15">
      <c r="A23" s="87"/>
      <c r="B23" s="103">
        <f t="shared" si="2"/>
        <v>11</v>
      </c>
      <c r="C23" s="366"/>
      <c r="D23" s="367"/>
      <c r="E23" s="368"/>
      <c r="F23" s="369"/>
      <c r="G23" s="370"/>
      <c r="H23" s="371"/>
      <c r="I23" s="371"/>
      <c r="J23" s="371"/>
      <c r="K23" s="372"/>
      <c r="L23" s="373"/>
      <c r="M23" s="374"/>
      <c r="N23" s="374"/>
      <c r="O23" s="37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376">
        <f t="shared" si="3"/>
        <v>0</v>
      </c>
      <c r="AV23" s="377"/>
      <c r="AW23" s="378">
        <f t="shared" si="1"/>
        <v>0</v>
      </c>
      <c r="AX23" s="379"/>
      <c r="AY23" s="380"/>
      <c r="AZ23" s="381"/>
      <c r="BA23" s="381"/>
      <c r="BB23" s="381"/>
      <c r="BC23" s="381"/>
      <c r="BD23" s="382"/>
    </row>
    <row r="24" spans="1:57" ht="39.950000000000003" customHeight="1" x14ac:dyDescent="0.15">
      <c r="A24" s="87"/>
      <c r="B24" s="103">
        <f t="shared" si="2"/>
        <v>12</v>
      </c>
      <c r="C24" s="366"/>
      <c r="D24" s="367"/>
      <c r="E24" s="368"/>
      <c r="F24" s="369"/>
      <c r="G24" s="370"/>
      <c r="H24" s="371"/>
      <c r="I24" s="371"/>
      <c r="J24" s="371"/>
      <c r="K24" s="372"/>
      <c r="L24" s="373"/>
      <c r="M24" s="374"/>
      <c r="N24" s="374"/>
      <c r="O24" s="37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376">
        <f t="shared" si="3"/>
        <v>0</v>
      </c>
      <c r="AV24" s="377"/>
      <c r="AW24" s="378">
        <f t="shared" si="1"/>
        <v>0</v>
      </c>
      <c r="AX24" s="379"/>
      <c r="AY24" s="380"/>
      <c r="AZ24" s="381"/>
      <c r="BA24" s="381"/>
      <c r="BB24" s="381"/>
      <c r="BC24" s="381"/>
      <c r="BD24" s="382"/>
    </row>
    <row r="25" spans="1:57" ht="39.950000000000003" customHeight="1" x14ac:dyDescent="0.15">
      <c r="A25" s="87"/>
      <c r="B25" s="103">
        <f t="shared" si="2"/>
        <v>13</v>
      </c>
      <c r="C25" s="366"/>
      <c r="D25" s="367"/>
      <c r="E25" s="368"/>
      <c r="F25" s="369"/>
      <c r="G25" s="370"/>
      <c r="H25" s="371"/>
      <c r="I25" s="371"/>
      <c r="J25" s="371"/>
      <c r="K25" s="372"/>
      <c r="L25" s="373"/>
      <c r="M25" s="374"/>
      <c r="N25" s="374"/>
      <c r="O25" s="37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376">
        <f t="shared" si="3"/>
        <v>0</v>
      </c>
      <c r="AV25" s="377"/>
      <c r="AW25" s="378">
        <f t="shared" si="1"/>
        <v>0</v>
      </c>
      <c r="AX25" s="379"/>
      <c r="AY25" s="380"/>
      <c r="AZ25" s="381"/>
      <c r="BA25" s="381"/>
      <c r="BB25" s="381"/>
      <c r="BC25" s="381"/>
      <c r="BD25" s="382"/>
    </row>
    <row r="26" spans="1:57" ht="39.950000000000003" customHeight="1" x14ac:dyDescent="0.15">
      <c r="A26" s="87"/>
      <c r="B26" s="103">
        <f t="shared" si="2"/>
        <v>14</v>
      </c>
      <c r="C26" s="366"/>
      <c r="D26" s="367"/>
      <c r="E26" s="368"/>
      <c r="F26" s="369"/>
      <c r="G26" s="370"/>
      <c r="H26" s="371"/>
      <c r="I26" s="371"/>
      <c r="J26" s="371"/>
      <c r="K26" s="372"/>
      <c r="L26" s="373"/>
      <c r="M26" s="374"/>
      <c r="N26" s="374"/>
      <c r="O26" s="37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376">
        <f t="shared" si="3"/>
        <v>0</v>
      </c>
      <c r="AV26" s="377"/>
      <c r="AW26" s="378">
        <f t="shared" si="1"/>
        <v>0</v>
      </c>
      <c r="AX26" s="379"/>
      <c r="AY26" s="380"/>
      <c r="AZ26" s="381"/>
      <c r="BA26" s="381"/>
      <c r="BB26" s="381"/>
      <c r="BC26" s="381"/>
      <c r="BD26" s="382"/>
    </row>
    <row r="27" spans="1:57" ht="39.950000000000003" customHeight="1" x14ac:dyDescent="0.15">
      <c r="A27" s="87"/>
      <c r="B27" s="103">
        <f t="shared" si="2"/>
        <v>15</v>
      </c>
      <c r="C27" s="366"/>
      <c r="D27" s="367"/>
      <c r="E27" s="368"/>
      <c r="F27" s="369"/>
      <c r="G27" s="370"/>
      <c r="H27" s="371"/>
      <c r="I27" s="371"/>
      <c r="J27" s="371"/>
      <c r="K27" s="372"/>
      <c r="L27" s="373"/>
      <c r="M27" s="374"/>
      <c r="N27" s="374"/>
      <c r="O27" s="37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376">
        <f t="shared" si="3"/>
        <v>0</v>
      </c>
      <c r="AV27" s="377"/>
      <c r="AW27" s="378">
        <f t="shared" si="1"/>
        <v>0</v>
      </c>
      <c r="AX27" s="379"/>
      <c r="AY27" s="380"/>
      <c r="AZ27" s="381"/>
      <c r="BA27" s="381"/>
      <c r="BB27" s="381"/>
      <c r="BC27" s="381"/>
      <c r="BD27" s="382"/>
    </row>
    <row r="28" spans="1:57" ht="39.950000000000003" customHeight="1" x14ac:dyDescent="0.15">
      <c r="A28" s="87"/>
      <c r="B28" s="103">
        <f t="shared" si="2"/>
        <v>16</v>
      </c>
      <c r="C28" s="366"/>
      <c r="D28" s="367"/>
      <c r="E28" s="368"/>
      <c r="F28" s="369"/>
      <c r="G28" s="370"/>
      <c r="H28" s="371"/>
      <c r="I28" s="371"/>
      <c r="J28" s="371"/>
      <c r="K28" s="372"/>
      <c r="L28" s="373"/>
      <c r="M28" s="374"/>
      <c r="N28" s="374"/>
      <c r="O28" s="37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376">
        <f t="shared" si="3"/>
        <v>0</v>
      </c>
      <c r="AV28" s="377"/>
      <c r="AW28" s="378">
        <f t="shared" si="1"/>
        <v>0</v>
      </c>
      <c r="AX28" s="379"/>
      <c r="AY28" s="380"/>
      <c r="AZ28" s="381"/>
      <c r="BA28" s="381"/>
      <c r="BB28" s="381"/>
      <c r="BC28" s="381"/>
      <c r="BD28" s="382"/>
    </row>
    <row r="29" spans="1:57" ht="39.950000000000003" customHeight="1" x14ac:dyDescent="0.15">
      <c r="A29" s="87"/>
      <c r="B29" s="103">
        <f t="shared" si="2"/>
        <v>17</v>
      </c>
      <c r="C29" s="366"/>
      <c r="D29" s="367"/>
      <c r="E29" s="368"/>
      <c r="F29" s="369"/>
      <c r="G29" s="370"/>
      <c r="H29" s="371"/>
      <c r="I29" s="371"/>
      <c r="J29" s="371"/>
      <c r="K29" s="372"/>
      <c r="L29" s="373"/>
      <c r="M29" s="374"/>
      <c r="N29" s="374"/>
      <c r="O29" s="37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376">
        <f t="shared" si="3"/>
        <v>0</v>
      </c>
      <c r="AV29" s="377"/>
      <c r="AW29" s="378">
        <f t="shared" si="1"/>
        <v>0</v>
      </c>
      <c r="AX29" s="379"/>
      <c r="AY29" s="380"/>
      <c r="AZ29" s="381"/>
      <c r="BA29" s="381"/>
      <c r="BB29" s="381"/>
      <c r="BC29" s="381"/>
      <c r="BD29" s="382"/>
    </row>
    <row r="30" spans="1:57" ht="39.950000000000003" customHeight="1" thickBot="1" x14ac:dyDescent="0.2">
      <c r="A30" s="87"/>
      <c r="B30" s="107">
        <f t="shared" si="2"/>
        <v>18</v>
      </c>
      <c r="C30" s="397"/>
      <c r="D30" s="398"/>
      <c r="E30" s="399"/>
      <c r="F30" s="400"/>
      <c r="G30" s="401"/>
      <c r="H30" s="402"/>
      <c r="I30" s="402"/>
      <c r="J30" s="402"/>
      <c r="K30" s="403"/>
      <c r="L30" s="404"/>
      <c r="M30" s="405"/>
      <c r="N30" s="405"/>
      <c r="O30" s="40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407">
        <f t="shared" si="3"/>
        <v>0</v>
      </c>
      <c r="AV30" s="408"/>
      <c r="AW30" s="409">
        <f t="shared" si="1"/>
        <v>0</v>
      </c>
      <c r="AX30" s="410"/>
      <c r="AY30" s="411"/>
      <c r="AZ30" s="412"/>
      <c r="BA30" s="412"/>
      <c r="BB30" s="412"/>
      <c r="BC30" s="412"/>
      <c r="BD30" s="413"/>
    </row>
    <row r="31" spans="1:57" ht="20.25" customHeight="1" x14ac:dyDescent="0.15">
      <c r="A31" s="87"/>
      <c r="B31" s="87"/>
      <c r="C31" s="111"/>
      <c r="D31" s="112"/>
      <c r="E31" s="113"/>
      <c r="F31" s="89"/>
      <c r="G31" s="89"/>
      <c r="H31" s="89"/>
      <c r="I31" s="89"/>
      <c r="J31" s="89"/>
      <c r="K31" s="89"/>
      <c r="L31" s="89"/>
      <c r="M31" s="89"/>
      <c r="N31" s="89"/>
      <c r="O31" s="89"/>
      <c r="P31" s="89"/>
      <c r="Q31" s="89"/>
      <c r="R31" s="89"/>
      <c r="S31" s="89"/>
      <c r="T31" s="89"/>
      <c r="U31" s="89"/>
      <c r="V31" s="89"/>
      <c r="W31" s="89"/>
      <c r="X31" s="89"/>
      <c r="Y31" s="89"/>
      <c r="Z31" s="89"/>
      <c r="AA31" s="89"/>
      <c r="AB31" s="89"/>
      <c r="AC31" s="114"/>
      <c r="AD31" s="89"/>
      <c r="AE31" s="89"/>
      <c r="AF31" s="89"/>
      <c r="AG31" s="89"/>
      <c r="AH31" s="89"/>
      <c r="AI31" s="89"/>
      <c r="AJ31" s="89"/>
      <c r="AK31" s="89"/>
      <c r="AL31" s="89"/>
      <c r="AM31" s="89"/>
      <c r="AN31" s="89"/>
      <c r="AO31" s="89"/>
      <c r="AP31" s="89"/>
      <c r="AQ31" s="89"/>
      <c r="AR31" s="89"/>
      <c r="AS31" s="89"/>
      <c r="AT31" s="89"/>
      <c r="AU31" s="89"/>
      <c r="AV31" s="87"/>
      <c r="AW31" s="87"/>
      <c r="AX31" s="87"/>
      <c r="AY31" s="87"/>
      <c r="AZ31" s="87"/>
      <c r="BA31" s="87"/>
      <c r="BB31" s="87"/>
      <c r="BC31" s="87"/>
      <c r="BD31" s="87"/>
    </row>
    <row r="32" spans="1:57" ht="20.25" customHeight="1" x14ac:dyDescent="0.15">
      <c r="C32" s="115"/>
      <c r="D32" s="115"/>
      <c r="E32" s="116"/>
      <c r="F32" s="116"/>
      <c r="G32" s="116"/>
      <c r="H32" s="116"/>
      <c r="I32" s="116"/>
      <c r="J32" s="116"/>
      <c r="K32" s="116"/>
      <c r="L32" s="116"/>
      <c r="M32" s="116"/>
      <c r="N32" s="116"/>
      <c r="O32" s="116"/>
      <c r="P32" s="116"/>
      <c r="Q32" s="116"/>
      <c r="R32" s="116"/>
      <c r="S32" s="116"/>
      <c r="T32" s="115"/>
      <c r="U32" s="116"/>
      <c r="V32" s="116"/>
      <c r="W32" s="116"/>
      <c r="X32" s="116"/>
      <c r="Y32" s="116"/>
      <c r="Z32" s="116"/>
      <c r="AA32" s="116"/>
      <c r="AB32" s="116"/>
      <c r="AC32" s="116"/>
      <c r="AD32" s="116"/>
      <c r="AE32" s="116"/>
      <c r="AF32" s="116"/>
      <c r="AJ32" s="117"/>
      <c r="AK32" s="118"/>
      <c r="AL32" s="118"/>
      <c r="AM32" s="116"/>
      <c r="AN32" s="116"/>
      <c r="AO32" s="116"/>
      <c r="AP32" s="116"/>
      <c r="AQ32" s="116"/>
      <c r="AR32" s="116"/>
      <c r="AS32" s="116"/>
      <c r="AT32" s="116"/>
      <c r="AU32" s="116"/>
      <c r="AV32" s="116"/>
      <c r="AW32" s="116"/>
      <c r="AX32" s="116"/>
      <c r="AY32" s="116"/>
      <c r="AZ32" s="116"/>
      <c r="BA32" s="116"/>
      <c r="BB32" s="116"/>
      <c r="BC32" s="116"/>
      <c r="BD32" s="116"/>
      <c r="BE32" s="118"/>
    </row>
    <row r="33" spans="1:58" ht="20.25" customHeight="1" x14ac:dyDescent="0.15">
      <c r="A33" s="116"/>
      <c r="B33" s="116"/>
      <c r="C33" s="115"/>
      <c r="D33" s="115"/>
      <c r="E33" s="116"/>
      <c r="F33" s="116"/>
      <c r="G33" s="116"/>
      <c r="H33" s="116"/>
      <c r="I33" s="116"/>
      <c r="J33" s="116"/>
      <c r="K33" s="116"/>
      <c r="L33" s="116"/>
      <c r="M33" s="116"/>
      <c r="N33" s="116"/>
      <c r="O33" s="116"/>
      <c r="P33" s="116"/>
      <c r="Q33" s="116"/>
      <c r="R33" s="116"/>
      <c r="S33" s="116"/>
      <c r="T33" s="116"/>
      <c r="U33" s="115"/>
      <c r="V33" s="116"/>
      <c r="W33" s="116"/>
      <c r="X33" s="116"/>
      <c r="Y33" s="116"/>
      <c r="Z33" s="116"/>
      <c r="AA33" s="116"/>
      <c r="AB33" s="116"/>
      <c r="AC33" s="116"/>
      <c r="AD33" s="116"/>
      <c r="AE33" s="116"/>
      <c r="AF33" s="116"/>
      <c r="AG33" s="116"/>
      <c r="AK33" s="117"/>
      <c r="AL33" s="118"/>
      <c r="AM33" s="118"/>
      <c r="AN33" s="116"/>
      <c r="AO33" s="116"/>
      <c r="AP33" s="116"/>
      <c r="AQ33" s="116"/>
      <c r="AR33" s="116"/>
      <c r="AS33" s="116"/>
      <c r="AT33" s="116"/>
      <c r="AU33" s="116"/>
      <c r="AV33" s="116"/>
      <c r="AW33" s="116"/>
      <c r="AX33" s="116"/>
      <c r="AY33" s="116"/>
      <c r="AZ33" s="116"/>
      <c r="BA33" s="116"/>
      <c r="BB33" s="116"/>
      <c r="BC33" s="116"/>
      <c r="BD33" s="116"/>
      <c r="BE33" s="116"/>
      <c r="BF33" s="118"/>
    </row>
    <row r="34" spans="1:58" ht="20.25" customHeight="1" x14ac:dyDescent="0.15">
      <c r="A34" s="116"/>
      <c r="B34" s="116"/>
      <c r="C34" s="116"/>
      <c r="D34" s="115"/>
      <c r="E34" s="116"/>
      <c r="F34" s="116"/>
      <c r="G34" s="116"/>
      <c r="H34" s="116"/>
      <c r="I34" s="116"/>
      <c r="J34" s="116"/>
      <c r="K34" s="116"/>
      <c r="L34" s="116"/>
      <c r="M34" s="116"/>
      <c r="N34" s="116"/>
      <c r="O34" s="116"/>
      <c r="P34" s="116"/>
      <c r="Q34" s="116"/>
      <c r="R34" s="116"/>
      <c r="S34" s="116"/>
      <c r="T34" s="116"/>
      <c r="U34" s="115"/>
      <c r="V34" s="116"/>
      <c r="W34" s="116"/>
      <c r="X34" s="116"/>
      <c r="Y34" s="116"/>
      <c r="Z34" s="116"/>
      <c r="AA34" s="116"/>
      <c r="AB34" s="116"/>
      <c r="AC34" s="116"/>
      <c r="AD34" s="116"/>
      <c r="AE34" s="116"/>
      <c r="AF34" s="116"/>
      <c r="AG34" s="116"/>
      <c r="AK34" s="117"/>
      <c r="AL34" s="118"/>
      <c r="AM34" s="118"/>
      <c r="AN34" s="116"/>
      <c r="AO34" s="116"/>
      <c r="AP34" s="116"/>
      <c r="AQ34" s="116"/>
      <c r="AR34" s="116"/>
      <c r="AS34" s="116"/>
      <c r="AT34" s="116"/>
      <c r="AU34" s="116"/>
      <c r="AV34" s="116"/>
      <c r="AW34" s="116"/>
      <c r="AX34" s="116"/>
      <c r="AY34" s="116"/>
      <c r="AZ34" s="116"/>
      <c r="BA34" s="116"/>
      <c r="BB34" s="116"/>
      <c r="BC34" s="116"/>
      <c r="BD34" s="116"/>
      <c r="BE34" s="116"/>
      <c r="BF34" s="118"/>
    </row>
    <row r="35" spans="1:58" ht="20.25" customHeight="1" x14ac:dyDescent="0.15">
      <c r="A35" s="116"/>
      <c r="B35" s="116"/>
      <c r="C35" s="115"/>
      <c r="D35" s="115"/>
      <c r="E35" s="116"/>
      <c r="F35" s="116"/>
      <c r="G35" s="116"/>
      <c r="H35" s="116"/>
      <c r="I35" s="116"/>
      <c r="J35" s="116"/>
      <c r="K35" s="116"/>
      <c r="L35" s="116"/>
      <c r="M35" s="116"/>
      <c r="N35" s="116"/>
      <c r="O35" s="116"/>
      <c r="P35" s="116"/>
      <c r="Q35" s="116"/>
      <c r="R35" s="116"/>
      <c r="S35" s="116"/>
      <c r="T35" s="116"/>
      <c r="U35" s="115"/>
      <c r="V35" s="116"/>
      <c r="W35" s="116"/>
      <c r="X35" s="116"/>
      <c r="Y35" s="116"/>
      <c r="Z35" s="116"/>
      <c r="AA35" s="116"/>
      <c r="AB35" s="116"/>
      <c r="AC35" s="116"/>
      <c r="AD35" s="116"/>
      <c r="AE35" s="116"/>
      <c r="AF35" s="116"/>
      <c r="AG35" s="116"/>
      <c r="AK35" s="117"/>
      <c r="AL35" s="118"/>
      <c r="AM35" s="118"/>
      <c r="AN35" s="116"/>
      <c r="AO35" s="116"/>
      <c r="AP35" s="116"/>
      <c r="AQ35" s="116"/>
      <c r="AR35" s="116"/>
      <c r="AS35" s="116"/>
      <c r="AT35" s="116"/>
      <c r="AU35" s="116"/>
      <c r="AV35" s="116"/>
      <c r="AW35" s="116"/>
      <c r="AX35" s="116"/>
      <c r="AY35" s="116"/>
      <c r="AZ35" s="116"/>
      <c r="BA35" s="116"/>
      <c r="BB35" s="116"/>
      <c r="BC35" s="116"/>
      <c r="BD35" s="116"/>
      <c r="BE35" s="116"/>
      <c r="BF35" s="118"/>
    </row>
    <row r="36" spans="1:58" ht="20.25" customHeight="1" x14ac:dyDescent="0.15">
      <c r="C36" s="117"/>
      <c r="D36" s="117"/>
      <c r="E36" s="117"/>
      <c r="F36" s="117"/>
      <c r="G36" s="117"/>
      <c r="H36" s="117"/>
      <c r="I36" s="117"/>
      <c r="J36" s="117"/>
      <c r="K36" s="117"/>
      <c r="L36" s="117"/>
      <c r="M36" s="117"/>
      <c r="N36" s="117"/>
      <c r="O36" s="117"/>
      <c r="P36" s="117"/>
      <c r="Q36" s="117"/>
      <c r="R36" s="117"/>
      <c r="S36" s="117"/>
      <c r="T36" s="117"/>
      <c r="U36" s="118"/>
      <c r="V36" s="118"/>
      <c r="W36" s="117"/>
      <c r="X36" s="117"/>
      <c r="Y36" s="117"/>
      <c r="Z36" s="117"/>
      <c r="AA36" s="117"/>
      <c r="AB36" s="117"/>
      <c r="AC36" s="117"/>
      <c r="AD36" s="117"/>
      <c r="AE36" s="117"/>
      <c r="AF36" s="117"/>
      <c r="AG36" s="117"/>
      <c r="AH36" s="117"/>
      <c r="AI36" s="117"/>
      <c r="AJ36" s="117"/>
      <c r="AK36" s="117"/>
      <c r="AL36" s="118"/>
      <c r="AM36" s="118"/>
      <c r="AN36" s="116"/>
      <c r="AO36" s="116"/>
      <c r="AP36" s="116"/>
      <c r="AQ36" s="116"/>
      <c r="AR36" s="116"/>
      <c r="AS36" s="116"/>
      <c r="AT36" s="116"/>
      <c r="AU36" s="116"/>
      <c r="AV36" s="116"/>
      <c r="AW36" s="116"/>
      <c r="AX36" s="116"/>
      <c r="AY36" s="116"/>
      <c r="AZ36" s="116"/>
      <c r="BA36" s="116"/>
      <c r="BB36" s="116"/>
      <c r="BC36" s="116"/>
      <c r="BD36" s="116"/>
      <c r="BE36" s="116"/>
      <c r="BF36" s="118"/>
    </row>
    <row r="37" spans="1:58" ht="20.25" customHeight="1" x14ac:dyDescent="0.15">
      <c r="C37" s="117"/>
      <c r="D37" s="117"/>
      <c r="E37" s="117"/>
      <c r="F37" s="117"/>
      <c r="G37" s="117"/>
      <c r="H37" s="117"/>
      <c r="I37" s="117"/>
      <c r="J37" s="117"/>
      <c r="K37" s="117"/>
      <c r="L37" s="117"/>
      <c r="M37" s="117"/>
      <c r="N37" s="117"/>
      <c r="O37" s="117"/>
      <c r="P37" s="117"/>
      <c r="Q37" s="117"/>
      <c r="R37" s="117"/>
      <c r="S37" s="117"/>
      <c r="T37" s="117"/>
      <c r="U37" s="118"/>
      <c r="V37" s="118"/>
      <c r="W37" s="117"/>
      <c r="X37" s="117"/>
      <c r="Y37" s="117"/>
      <c r="Z37" s="117"/>
      <c r="AA37" s="117"/>
      <c r="AB37" s="117"/>
      <c r="AC37" s="117"/>
      <c r="AD37" s="117"/>
      <c r="AE37" s="117"/>
      <c r="AF37" s="117"/>
      <c r="AG37" s="117"/>
      <c r="AH37" s="117"/>
      <c r="AI37" s="117"/>
      <c r="AJ37" s="117"/>
      <c r="AK37" s="117"/>
      <c r="AL37" s="118"/>
      <c r="AM37" s="118"/>
      <c r="AN37" s="116"/>
      <c r="AO37" s="116"/>
      <c r="AP37" s="116"/>
      <c r="AQ37" s="116"/>
      <c r="AR37" s="116"/>
      <c r="AS37" s="116"/>
      <c r="AT37" s="116"/>
      <c r="AU37" s="116"/>
      <c r="AV37" s="116"/>
      <c r="AW37" s="116"/>
      <c r="AX37" s="116"/>
      <c r="AY37" s="116"/>
      <c r="AZ37" s="116"/>
      <c r="BA37" s="116"/>
      <c r="BB37" s="116"/>
      <c r="BC37" s="116"/>
      <c r="BD37" s="116"/>
      <c r="BE37" s="116"/>
      <c r="BF37" s="118"/>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7"/>
  <conditionalFormatting sqref="P13:AX30">
    <cfRule type="expression" dxfId="2"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topLeftCell="A6" zoomScale="48" zoomScaleNormal="48" zoomScaleSheetLayoutView="75" workbookViewId="0">
      <selection activeCell="W6" sqref="W6"/>
    </sheetView>
  </sheetViews>
  <sheetFormatPr defaultColWidth="4.5" defaultRowHeight="20.25" customHeight="1" x14ac:dyDescent="0.15"/>
  <cols>
    <col min="1" max="1" width="1.375" style="123" customWidth="1"/>
    <col min="2" max="56" width="5.625" style="123" customWidth="1"/>
    <col min="57" max="16384" width="4.5" style="123"/>
  </cols>
  <sheetData>
    <row r="1" spans="1:57" s="119" customFormat="1" ht="20.25" customHeight="1" x14ac:dyDescent="0.15">
      <c r="A1" s="49"/>
      <c r="B1" s="49"/>
      <c r="C1" s="50" t="s">
        <v>60</v>
      </c>
      <c r="D1" s="50"/>
      <c r="E1" s="49"/>
      <c r="F1" s="49"/>
      <c r="G1" s="51" t="s">
        <v>61</v>
      </c>
      <c r="H1" s="49"/>
      <c r="I1" s="49"/>
      <c r="J1" s="50"/>
      <c r="K1" s="50"/>
      <c r="L1" s="50"/>
      <c r="M1" s="50"/>
      <c r="N1" s="49"/>
      <c r="O1" s="49"/>
      <c r="P1" s="49"/>
      <c r="Q1" s="49"/>
      <c r="R1" s="49"/>
      <c r="S1" s="49"/>
      <c r="T1" s="49"/>
      <c r="U1" s="49"/>
      <c r="V1" s="49"/>
      <c r="W1" s="49"/>
      <c r="X1" s="49"/>
      <c r="Y1" s="49"/>
      <c r="Z1" s="49"/>
      <c r="AA1" s="49"/>
      <c r="AB1" s="49"/>
      <c r="AC1" s="49"/>
      <c r="AD1" s="49"/>
      <c r="AE1" s="49"/>
      <c r="AF1" s="49"/>
      <c r="AG1" s="49"/>
      <c r="AH1" s="49"/>
      <c r="AI1" s="49"/>
      <c r="AJ1" s="49"/>
      <c r="AK1" s="52" t="s">
        <v>62</v>
      </c>
      <c r="AL1" s="52" t="s">
        <v>107</v>
      </c>
      <c r="AM1" s="340" t="s">
        <v>64</v>
      </c>
      <c r="AN1" s="340"/>
      <c r="AO1" s="340"/>
      <c r="AP1" s="340"/>
      <c r="AQ1" s="340"/>
      <c r="AR1" s="340"/>
      <c r="AS1" s="340"/>
      <c r="AT1" s="340"/>
      <c r="AU1" s="340"/>
      <c r="AV1" s="340"/>
      <c r="AW1" s="340"/>
      <c r="AX1" s="340"/>
      <c r="AY1" s="340"/>
      <c r="AZ1" s="340"/>
      <c r="BA1" s="340"/>
      <c r="BB1" s="53" t="s">
        <v>65</v>
      </c>
      <c r="BC1" s="49"/>
      <c r="BD1" s="49"/>
    </row>
    <row r="2" spans="1:57" s="121" customFormat="1" ht="20.25" customHeight="1" x14ac:dyDescent="0.15">
      <c r="A2" s="55"/>
      <c r="B2" s="55"/>
      <c r="C2" s="55"/>
      <c r="D2" s="51"/>
      <c r="E2" s="55"/>
      <c r="F2" s="55"/>
      <c r="G2" s="55"/>
      <c r="H2" s="51"/>
      <c r="I2" s="52"/>
      <c r="J2" s="52"/>
      <c r="K2" s="52"/>
      <c r="L2" s="52"/>
      <c r="M2" s="52"/>
      <c r="N2" s="55"/>
      <c r="O2" s="55"/>
      <c r="P2" s="55"/>
      <c r="Q2" s="55"/>
      <c r="R2" s="55"/>
      <c r="S2" s="55"/>
      <c r="T2" s="52" t="s">
        <v>66</v>
      </c>
      <c r="U2" s="341">
        <v>5</v>
      </c>
      <c r="V2" s="341"/>
      <c r="W2" s="52" t="s">
        <v>71</v>
      </c>
      <c r="X2" s="342">
        <f>IF(U2=0,"",YEAR(DATE(2018+U2,1,1)))</f>
        <v>2023</v>
      </c>
      <c r="Y2" s="342"/>
      <c r="Z2" s="55" t="s">
        <v>108</v>
      </c>
      <c r="AA2" s="55" t="s">
        <v>68</v>
      </c>
      <c r="AB2" s="341">
        <v>5</v>
      </c>
      <c r="AC2" s="341"/>
      <c r="AD2" s="55" t="s">
        <v>69</v>
      </c>
      <c r="AE2" s="55"/>
      <c r="AF2" s="55"/>
      <c r="AG2" s="55"/>
      <c r="AH2" s="55"/>
      <c r="AI2" s="55"/>
      <c r="AJ2" s="53"/>
      <c r="AK2" s="52" t="s">
        <v>70</v>
      </c>
      <c r="AL2" s="52" t="s">
        <v>109</v>
      </c>
      <c r="AM2" s="341"/>
      <c r="AN2" s="341"/>
      <c r="AO2" s="341"/>
      <c r="AP2" s="341"/>
      <c r="AQ2" s="341"/>
      <c r="AR2" s="341"/>
      <c r="AS2" s="341"/>
      <c r="AT2" s="341"/>
      <c r="AU2" s="341"/>
      <c r="AV2" s="341"/>
      <c r="AW2" s="341"/>
      <c r="AX2" s="341"/>
      <c r="AY2" s="341"/>
      <c r="AZ2" s="341"/>
      <c r="BA2" s="341"/>
      <c r="BB2" s="53" t="s">
        <v>110</v>
      </c>
      <c r="BC2" s="52"/>
      <c r="BD2" s="52"/>
      <c r="BE2" s="120"/>
    </row>
    <row r="3" spans="1:57" s="121" customFormat="1" ht="20.25" customHeight="1" x14ac:dyDescent="0.15">
      <c r="A3" s="55"/>
      <c r="B3" s="55"/>
      <c r="C3" s="55"/>
      <c r="D3" s="51"/>
      <c r="E3" s="55"/>
      <c r="F3" s="55"/>
      <c r="G3" s="55"/>
      <c r="H3" s="51"/>
      <c r="I3" s="52"/>
      <c r="J3" s="52"/>
      <c r="K3" s="52"/>
      <c r="L3" s="52"/>
      <c r="M3" s="52"/>
      <c r="N3" s="55"/>
      <c r="O3" s="55"/>
      <c r="P3" s="55"/>
      <c r="Q3" s="55"/>
      <c r="R3" s="55"/>
      <c r="S3" s="55"/>
      <c r="T3" s="58"/>
      <c r="U3" s="59"/>
      <c r="V3" s="59"/>
      <c r="W3" s="60"/>
      <c r="X3" s="59"/>
      <c r="Y3" s="59"/>
      <c r="Z3" s="61"/>
      <c r="AA3" s="61"/>
      <c r="AB3" s="59"/>
      <c r="AC3" s="59"/>
      <c r="AD3" s="62"/>
      <c r="AE3" s="55"/>
      <c r="AF3" s="55"/>
      <c r="AG3" s="55"/>
      <c r="AH3" s="55"/>
      <c r="AI3" s="55"/>
      <c r="AJ3" s="53"/>
      <c r="AK3" s="52"/>
      <c r="AL3" s="52"/>
      <c r="AM3" s="63"/>
      <c r="AN3" s="63"/>
      <c r="AO3" s="63"/>
      <c r="AP3" s="63"/>
      <c r="AQ3" s="63"/>
      <c r="AR3" s="63"/>
      <c r="AS3" s="63"/>
      <c r="AT3" s="63"/>
      <c r="AU3" s="63"/>
      <c r="AV3" s="63"/>
      <c r="AW3" s="63"/>
      <c r="AX3" s="63"/>
      <c r="AY3" s="64" t="s">
        <v>111</v>
      </c>
      <c r="AZ3" s="343" t="s">
        <v>75</v>
      </c>
      <c r="BA3" s="343"/>
      <c r="BB3" s="343"/>
      <c r="BC3" s="343"/>
      <c r="BD3" s="52"/>
      <c r="BE3" s="120"/>
    </row>
    <row r="4" spans="1:57" s="121" customFormat="1" ht="20.25" customHeight="1" x14ac:dyDescent="0.15">
      <c r="A4" s="55"/>
      <c r="B4" s="65"/>
      <c r="C4" s="65"/>
      <c r="D4" s="65"/>
      <c r="E4" s="65"/>
      <c r="F4" s="65"/>
      <c r="G4" s="65"/>
      <c r="H4" s="65"/>
      <c r="I4" s="65"/>
      <c r="J4" s="66"/>
      <c r="K4" s="67"/>
      <c r="L4" s="67"/>
      <c r="M4" s="67"/>
      <c r="N4" s="67"/>
      <c r="O4" s="67"/>
      <c r="P4" s="68"/>
      <c r="Q4" s="67"/>
      <c r="R4" s="67"/>
      <c r="S4" s="69"/>
      <c r="T4" s="55"/>
      <c r="U4" s="55"/>
      <c r="V4" s="55"/>
      <c r="W4" s="55"/>
      <c r="X4" s="55"/>
      <c r="Y4" s="55"/>
      <c r="Z4" s="61"/>
      <c r="AA4" s="61"/>
      <c r="AB4" s="59"/>
      <c r="AC4" s="59"/>
      <c r="AD4" s="62"/>
      <c r="AE4" s="55"/>
      <c r="AF4" s="55"/>
      <c r="AG4" s="55"/>
      <c r="AH4" s="55"/>
      <c r="AI4" s="55"/>
      <c r="AJ4" s="53"/>
      <c r="AK4" s="52"/>
      <c r="AL4" s="52"/>
      <c r="AM4" s="63"/>
      <c r="AN4" s="63"/>
      <c r="AO4" s="63"/>
      <c r="AP4" s="63"/>
      <c r="AQ4" s="63"/>
      <c r="AR4" s="63"/>
      <c r="AS4" s="63"/>
      <c r="AT4" s="63"/>
      <c r="AU4" s="63"/>
      <c r="AV4" s="63"/>
      <c r="AW4" s="63"/>
      <c r="AX4" s="63"/>
      <c r="AY4" s="64" t="s">
        <v>112</v>
      </c>
      <c r="AZ4" s="343" t="s">
        <v>77</v>
      </c>
      <c r="BA4" s="343"/>
      <c r="BB4" s="343"/>
      <c r="BC4" s="343"/>
      <c r="BD4" s="52"/>
      <c r="BE4" s="120"/>
    </row>
    <row r="5" spans="1:57" s="121" customFormat="1" ht="20.25" customHeight="1" x14ac:dyDescent="0.15">
      <c r="A5" s="55"/>
      <c r="B5" s="70"/>
      <c r="C5" s="70"/>
      <c r="D5" s="70"/>
      <c r="E5" s="70"/>
      <c r="F5" s="70"/>
      <c r="G5" s="70"/>
      <c r="H5" s="70"/>
      <c r="I5" s="70"/>
      <c r="J5" s="71"/>
      <c r="K5" s="72"/>
      <c r="L5" s="73"/>
      <c r="M5" s="73"/>
      <c r="N5" s="73"/>
      <c r="O5" s="73"/>
      <c r="P5" s="70"/>
      <c r="Q5" s="74"/>
      <c r="R5" s="74"/>
      <c r="S5" s="75"/>
      <c r="T5" s="55"/>
      <c r="U5" s="55"/>
      <c r="V5" s="55"/>
      <c r="W5" s="55"/>
      <c r="X5" s="55"/>
      <c r="Y5" s="55"/>
      <c r="Z5" s="61"/>
      <c r="AA5" s="61"/>
      <c r="AB5" s="59"/>
      <c r="AC5" s="59"/>
      <c r="AD5" s="76"/>
      <c r="AE5" s="76"/>
      <c r="AF5" s="76"/>
      <c r="AG5" s="76"/>
      <c r="AH5" s="55"/>
      <c r="AI5" s="55"/>
      <c r="AJ5" s="76" t="s">
        <v>78</v>
      </c>
      <c r="AK5" s="76"/>
      <c r="AL5" s="76"/>
      <c r="AM5" s="76"/>
      <c r="AN5" s="76"/>
      <c r="AO5" s="76"/>
      <c r="AP5" s="76"/>
      <c r="AQ5" s="76"/>
      <c r="AR5" s="65"/>
      <c r="AS5" s="65"/>
      <c r="AT5" s="77"/>
      <c r="AU5" s="76"/>
      <c r="AV5" s="357">
        <v>40</v>
      </c>
      <c r="AW5" s="358"/>
      <c r="AX5" s="77" t="s">
        <v>79</v>
      </c>
      <c r="AY5" s="76"/>
      <c r="AZ5" s="357">
        <v>160</v>
      </c>
      <c r="BA5" s="358"/>
      <c r="BB5" s="77" t="s">
        <v>80</v>
      </c>
      <c r="BC5" s="76"/>
      <c r="BD5" s="55"/>
      <c r="BE5" s="120"/>
    </row>
    <row r="6" spans="1:57" s="121" customFormat="1" ht="20.25" customHeight="1" x14ac:dyDescent="0.15">
      <c r="A6" s="55"/>
      <c r="B6" s="70"/>
      <c r="C6" s="70"/>
      <c r="D6" s="70"/>
      <c r="E6" s="70"/>
      <c r="F6" s="70"/>
      <c r="G6" s="70"/>
      <c r="H6" s="70"/>
      <c r="I6" s="70"/>
      <c r="J6" s="70"/>
      <c r="K6" s="78"/>
      <c r="L6" s="78"/>
      <c r="M6" s="78"/>
      <c r="N6" s="70"/>
      <c r="O6" s="79"/>
      <c r="P6" s="80"/>
      <c r="Q6" s="80"/>
      <c r="R6" s="81"/>
      <c r="S6" s="82"/>
      <c r="T6" s="55"/>
      <c r="U6" s="55"/>
      <c r="V6" s="55"/>
      <c r="W6" s="55"/>
      <c r="X6" s="55"/>
      <c r="Y6" s="55"/>
      <c r="Z6" s="61"/>
      <c r="AA6" s="61"/>
      <c r="AB6" s="59"/>
      <c r="AC6" s="59"/>
      <c r="AD6" s="83"/>
      <c r="AE6" s="49"/>
      <c r="AF6" s="49"/>
      <c r="AG6" s="49"/>
      <c r="AH6" s="55"/>
      <c r="AI6" s="55"/>
      <c r="AJ6" s="55"/>
      <c r="AK6" s="55"/>
      <c r="AL6" s="49"/>
      <c r="AM6" s="49"/>
      <c r="AN6" s="84"/>
      <c r="AO6" s="85"/>
      <c r="AP6" s="85"/>
      <c r="AQ6" s="86"/>
      <c r="AR6" s="86"/>
      <c r="AS6" s="86"/>
      <c r="AT6" s="86"/>
      <c r="AU6" s="86"/>
      <c r="AV6" s="86"/>
      <c r="AW6" s="76" t="s">
        <v>81</v>
      </c>
      <c r="AX6" s="76"/>
      <c r="AY6" s="76"/>
      <c r="AZ6" s="361">
        <f>DAY(EOMONTH(DATE(X2,AB2,1),0))</f>
        <v>31</v>
      </c>
      <c r="BA6" s="362"/>
      <c r="BB6" s="77" t="s">
        <v>82</v>
      </c>
      <c r="BC6" s="55"/>
      <c r="BD6" s="55"/>
      <c r="BE6" s="120"/>
    </row>
    <row r="7" spans="1:57" ht="20.25" customHeight="1" thickBot="1" x14ac:dyDescent="0.2">
      <c r="A7" s="87"/>
      <c r="B7" s="87"/>
      <c r="C7" s="88"/>
      <c r="D7" s="88"/>
      <c r="E7" s="87"/>
      <c r="F7" s="87"/>
      <c r="G7" s="89"/>
      <c r="H7" s="87"/>
      <c r="I7" s="87"/>
      <c r="J7" s="87"/>
      <c r="K7" s="87"/>
      <c r="L7" s="87"/>
      <c r="M7" s="87"/>
      <c r="N7" s="87"/>
      <c r="O7" s="87"/>
      <c r="P7" s="87"/>
      <c r="Q7" s="87"/>
      <c r="R7" s="87"/>
      <c r="S7" s="88"/>
      <c r="T7" s="87"/>
      <c r="U7" s="87"/>
      <c r="V7" s="87"/>
      <c r="W7" s="87"/>
      <c r="X7" s="87"/>
      <c r="Y7" s="87"/>
      <c r="Z7" s="87"/>
      <c r="AA7" s="87"/>
      <c r="AB7" s="87"/>
      <c r="AC7" s="87"/>
      <c r="AD7" s="87"/>
      <c r="AE7" s="87"/>
      <c r="AF7" s="87"/>
      <c r="AG7" s="87"/>
      <c r="AH7" s="87"/>
      <c r="AI7" s="87"/>
      <c r="AJ7" s="88"/>
      <c r="AK7" s="87"/>
      <c r="AL7" s="87"/>
      <c r="AM7" s="87"/>
      <c r="AN7" s="87"/>
      <c r="AO7" s="87"/>
      <c r="AP7" s="87"/>
      <c r="AQ7" s="87"/>
      <c r="AR7" s="87"/>
      <c r="AS7" s="87"/>
      <c r="AT7" s="87"/>
      <c r="AU7" s="87"/>
      <c r="AV7" s="87"/>
      <c r="AW7" s="87"/>
      <c r="AX7" s="87"/>
      <c r="AY7" s="87"/>
      <c r="AZ7" s="87"/>
      <c r="BA7" s="87"/>
      <c r="BB7" s="87"/>
      <c r="BC7" s="90"/>
      <c r="BD7" s="90"/>
      <c r="BE7" s="122"/>
    </row>
    <row r="8" spans="1:57" ht="20.25" customHeight="1" thickBot="1" x14ac:dyDescent="0.2">
      <c r="A8" s="87"/>
      <c r="B8" s="323" t="s">
        <v>113</v>
      </c>
      <c r="C8" s="326" t="s">
        <v>114</v>
      </c>
      <c r="D8" s="327"/>
      <c r="E8" s="332" t="s">
        <v>115</v>
      </c>
      <c r="F8" s="327"/>
      <c r="G8" s="332" t="s">
        <v>86</v>
      </c>
      <c r="H8" s="326"/>
      <c r="I8" s="326"/>
      <c r="J8" s="326"/>
      <c r="K8" s="327"/>
      <c r="L8" s="332" t="s">
        <v>116</v>
      </c>
      <c r="M8" s="326"/>
      <c r="N8" s="326"/>
      <c r="O8" s="335"/>
      <c r="P8" s="338" t="s">
        <v>117</v>
      </c>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44" t="str">
        <f>IF(AZ3="４週","(9)1～4週目の勤務時間数合計","(9)1か月の勤務時間数合計")</f>
        <v>(9)1～4週目の勤務時間数合計</v>
      </c>
      <c r="AV8" s="345"/>
      <c r="AW8" s="344" t="s">
        <v>89</v>
      </c>
      <c r="AX8" s="345"/>
      <c r="AY8" s="352" t="s">
        <v>90</v>
      </c>
      <c r="AZ8" s="352"/>
      <c r="BA8" s="352"/>
      <c r="BB8" s="352"/>
      <c r="BC8" s="352"/>
      <c r="BD8" s="352"/>
    </row>
    <row r="9" spans="1:57" ht="20.25" customHeight="1" thickBot="1" x14ac:dyDescent="0.2">
      <c r="A9" s="87"/>
      <c r="B9" s="324"/>
      <c r="C9" s="328"/>
      <c r="D9" s="329"/>
      <c r="E9" s="333"/>
      <c r="F9" s="329"/>
      <c r="G9" s="333"/>
      <c r="H9" s="328"/>
      <c r="I9" s="328"/>
      <c r="J9" s="328"/>
      <c r="K9" s="329"/>
      <c r="L9" s="333"/>
      <c r="M9" s="328"/>
      <c r="N9" s="328"/>
      <c r="O9" s="336"/>
      <c r="P9" s="354" t="s">
        <v>91</v>
      </c>
      <c r="Q9" s="355"/>
      <c r="R9" s="355"/>
      <c r="S9" s="355"/>
      <c r="T9" s="355"/>
      <c r="U9" s="355"/>
      <c r="V9" s="356"/>
      <c r="W9" s="354" t="s">
        <v>92</v>
      </c>
      <c r="X9" s="355"/>
      <c r="Y9" s="355"/>
      <c r="Z9" s="355"/>
      <c r="AA9" s="355"/>
      <c r="AB9" s="355"/>
      <c r="AC9" s="356"/>
      <c r="AD9" s="354" t="s">
        <v>93</v>
      </c>
      <c r="AE9" s="355"/>
      <c r="AF9" s="355"/>
      <c r="AG9" s="355"/>
      <c r="AH9" s="355"/>
      <c r="AI9" s="355"/>
      <c r="AJ9" s="356"/>
      <c r="AK9" s="354" t="s">
        <v>94</v>
      </c>
      <c r="AL9" s="355"/>
      <c r="AM9" s="355"/>
      <c r="AN9" s="355"/>
      <c r="AO9" s="355"/>
      <c r="AP9" s="355"/>
      <c r="AQ9" s="356"/>
      <c r="AR9" s="354" t="s">
        <v>95</v>
      </c>
      <c r="AS9" s="355"/>
      <c r="AT9" s="356"/>
      <c r="AU9" s="346"/>
      <c r="AV9" s="347"/>
      <c r="AW9" s="346"/>
      <c r="AX9" s="347"/>
      <c r="AY9" s="352"/>
      <c r="AZ9" s="352"/>
      <c r="BA9" s="352"/>
      <c r="BB9" s="352"/>
      <c r="BC9" s="352"/>
      <c r="BD9" s="352"/>
    </row>
    <row r="10" spans="1:57" ht="20.25" customHeight="1" thickBot="1" x14ac:dyDescent="0.2">
      <c r="A10" s="87"/>
      <c r="B10" s="324"/>
      <c r="C10" s="328"/>
      <c r="D10" s="329"/>
      <c r="E10" s="333"/>
      <c r="F10" s="329"/>
      <c r="G10" s="333"/>
      <c r="H10" s="328"/>
      <c r="I10" s="328"/>
      <c r="J10" s="328"/>
      <c r="K10" s="329"/>
      <c r="L10" s="333"/>
      <c r="M10" s="328"/>
      <c r="N10" s="328"/>
      <c r="O10" s="336"/>
      <c r="P10" s="93">
        <f>DAY(DATE($X$2,$AB$2,1))</f>
        <v>1</v>
      </c>
      <c r="Q10" s="94">
        <f>DAY(DATE($X$2,$AB$2,2))</f>
        <v>2</v>
      </c>
      <c r="R10" s="94">
        <f>DAY(DATE($X$2,$AB$2,3))</f>
        <v>3</v>
      </c>
      <c r="S10" s="94">
        <f>DAY(DATE($X$2,$AB$2,4))</f>
        <v>4</v>
      </c>
      <c r="T10" s="94">
        <f>DAY(DATE($X$2,$AB$2,5))</f>
        <v>5</v>
      </c>
      <c r="U10" s="94">
        <f>DAY(DATE($X$2,$AB$2,6))</f>
        <v>6</v>
      </c>
      <c r="V10" s="95">
        <f>DAY(DATE($X$2,$AB$2,7))</f>
        <v>7</v>
      </c>
      <c r="W10" s="93">
        <f>DAY(DATE($X$2,$AB$2,8))</f>
        <v>8</v>
      </c>
      <c r="X10" s="94">
        <f>DAY(DATE($X$2,$AB$2,9))</f>
        <v>9</v>
      </c>
      <c r="Y10" s="94">
        <f>DAY(DATE($X$2,$AB$2,10))</f>
        <v>10</v>
      </c>
      <c r="Z10" s="94">
        <f>DAY(DATE($X$2,$AB$2,11))</f>
        <v>11</v>
      </c>
      <c r="AA10" s="94">
        <f>DAY(DATE($X$2,$AB$2,12))</f>
        <v>12</v>
      </c>
      <c r="AB10" s="94">
        <f>DAY(DATE($X$2,$AB$2,13))</f>
        <v>13</v>
      </c>
      <c r="AC10" s="95">
        <f>DAY(DATE($X$2,$AB$2,14))</f>
        <v>14</v>
      </c>
      <c r="AD10" s="93">
        <f>DAY(DATE($X$2,$AB$2,15))</f>
        <v>15</v>
      </c>
      <c r="AE10" s="94">
        <f>DAY(DATE($X$2,$AB$2,16))</f>
        <v>16</v>
      </c>
      <c r="AF10" s="94">
        <f>DAY(DATE($X$2,$AB$2,17))</f>
        <v>17</v>
      </c>
      <c r="AG10" s="94">
        <f>DAY(DATE($X$2,$AB$2,18))</f>
        <v>18</v>
      </c>
      <c r="AH10" s="94">
        <f>DAY(DATE($X$2,$AB$2,19))</f>
        <v>19</v>
      </c>
      <c r="AI10" s="94">
        <f>DAY(DATE($X$2,$AB$2,20))</f>
        <v>20</v>
      </c>
      <c r="AJ10" s="95">
        <f>DAY(DATE($X$2,$AB$2,21))</f>
        <v>21</v>
      </c>
      <c r="AK10" s="93">
        <f>DAY(DATE($X$2,$AB$2,22))</f>
        <v>22</v>
      </c>
      <c r="AL10" s="94">
        <f>DAY(DATE($X$2,$AB$2,23))</f>
        <v>23</v>
      </c>
      <c r="AM10" s="94">
        <f>DAY(DATE($X$2,$AB$2,24))</f>
        <v>24</v>
      </c>
      <c r="AN10" s="94">
        <f>DAY(DATE($X$2,$AB$2,25))</f>
        <v>25</v>
      </c>
      <c r="AO10" s="94">
        <f>DAY(DATE($X$2,$AB$2,26))</f>
        <v>26</v>
      </c>
      <c r="AP10" s="94">
        <f>DAY(DATE($X$2,$AB$2,27))</f>
        <v>27</v>
      </c>
      <c r="AQ10" s="95">
        <f>DAY(DATE($X$2,$AB$2,28))</f>
        <v>28</v>
      </c>
      <c r="AR10" s="93" t="str">
        <f>IF(AZ3="暦月",IF(DAY(DATE($X$2,$AB$2,29))=29,29,""),"")</f>
        <v/>
      </c>
      <c r="AS10" s="94" t="str">
        <f>IF(AZ3="暦月",IF(DAY(DATE($X$2,$AB$2,30))=30,30,""),"")</f>
        <v/>
      </c>
      <c r="AT10" s="95" t="str">
        <f>IF(AZ3="暦月",IF(DAY(DATE($X$2,$AB$2,31))=31,31,""),"")</f>
        <v/>
      </c>
      <c r="AU10" s="346"/>
      <c r="AV10" s="347"/>
      <c r="AW10" s="346"/>
      <c r="AX10" s="347"/>
      <c r="AY10" s="352"/>
      <c r="AZ10" s="352"/>
      <c r="BA10" s="352"/>
      <c r="BB10" s="352"/>
      <c r="BC10" s="352"/>
      <c r="BD10" s="352"/>
    </row>
    <row r="11" spans="1:57" ht="20.25" hidden="1" customHeight="1" thickBot="1" x14ac:dyDescent="0.2">
      <c r="A11" s="87"/>
      <c r="B11" s="324"/>
      <c r="C11" s="328"/>
      <c r="D11" s="329"/>
      <c r="E11" s="333"/>
      <c r="F11" s="329"/>
      <c r="G11" s="333"/>
      <c r="H11" s="328"/>
      <c r="I11" s="328"/>
      <c r="J11" s="328"/>
      <c r="K11" s="329"/>
      <c r="L11" s="333"/>
      <c r="M11" s="328"/>
      <c r="N11" s="328"/>
      <c r="O11" s="336"/>
      <c r="P11" s="93">
        <f>WEEKDAY(DATE($X$2,$AB$2,1))</f>
        <v>2</v>
      </c>
      <c r="Q11" s="94">
        <f>WEEKDAY(DATE($X$2,$AB$2,2))</f>
        <v>3</v>
      </c>
      <c r="R11" s="94">
        <f>WEEKDAY(DATE($X$2,$AB$2,3))</f>
        <v>4</v>
      </c>
      <c r="S11" s="94">
        <f>WEEKDAY(DATE($X$2,$AB$2,4))</f>
        <v>5</v>
      </c>
      <c r="T11" s="94">
        <f>WEEKDAY(DATE($X$2,$AB$2,5))</f>
        <v>6</v>
      </c>
      <c r="U11" s="94">
        <f>WEEKDAY(DATE($X$2,$AB$2,6))</f>
        <v>7</v>
      </c>
      <c r="V11" s="95">
        <f>WEEKDAY(DATE($X$2,$AB$2,7))</f>
        <v>1</v>
      </c>
      <c r="W11" s="93">
        <f>WEEKDAY(DATE($X$2,$AB$2,8))</f>
        <v>2</v>
      </c>
      <c r="X11" s="94">
        <f>WEEKDAY(DATE($X$2,$AB$2,9))</f>
        <v>3</v>
      </c>
      <c r="Y11" s="94">
        <f>WEEKDAY(DATE($X$2,$AB$2,10))</f>
        <v>4</v>
      </c>
      <c r="Z11" s="94">
        <f>WEEKDAY(DATE($X$2,$AB$2,11))</f>
        <v>5</v>
      </c>
      <c r="AA11" s="94">
        <f>WEEKDAY(DATE($X$2,$AB$2,12))</f>
        <v>6</v>
      </c>
      <c r="AB11" s="94">
        <f>WEEKDAY(DATE($X$2,$AB$2,13))</f>
        <v>7</v>
      </c>
      <c r="AC11" s="95">
        <f>WEEKDAY(DATE($X$2,$AB$2,14))</f>
        <v>1</v>
      </c>
      <c r="AD11" s="93">
        <f>WEEKDAY(DATE($X$2,$AB$2,15))</f>
        <v>2</v>
      </c>
      <c r="AE11" s="94">
        <f>WEEKDAY(DATE($X$2,$AB$2,16))</f>
        <v>3</v>
      </c>
      <c r="AF11" s="94">
        <f>WEEKDAY(DATE($X$2,$AB$2,17))</f>
        <v>4</v>
      </c>
      <c r="AG11" s="94">
        <f>WEEKDAY(DATE($X$2,$AB$2,18))</f>
        <v>5</v>
      </c>
      <c r="AH11" s="94">
        <f>WEEKDAY(DATE($X$2,$AB$2,19))</f>
        <v>6</v>
      </c>
      <c r="AI11" s="94">
        <f>WEEKDAY(DATE($X$2,$AB$2,20))</f>
        <v>7</v>
      </c>
      <c r="AJ11" s="95">
        <f>WEEKDAY(DATE($X$2,$AB$2,21))</f>
        <v>1</v>
      </c>
      <c r="AK11" s="93">
        <f>WEEKDAY(DATE($X$2,$AB$2,22))</f>
        <v>2</v>
      </c>
      <c r="AL11" s="94">
        <f>WEEKDAY(DATE($X$2,$AB$2,23))</f>
        <v>3</v>
      </c>
      <c r="AM11" s="94">
        <f>WEEKDAY(DATE($X$2,$AB$2,24))</f>
        <v>4</v>
      </c>
      <c r="AN11" s="94">
        <f>WEEKDAY(DATE($X$2,$AB$2,25))</f>
        <v>5</v>
      </c>
      <c r="AO11" s="94">
        <f>WEEKDAY(DATE($X$2,$AB$2,26))</f>
        <v>6</v>
      </c>
      <c r="AP11" s="94">
        <f>WEEKDAY(DATE($X$2,$AB$2,27))</f>
        <v>7</v>
      </c>
      <c r="AQ11" s="95">
        <f>WEEKDAY(DATE($X$2,$AB$2,28))</f>
        <v>1</v>
      </c>
      <c r="AR11" s="93">
        <f>IF(AR10=29,WEEKDAY(DATE($X$2,$AB$2,29)),0)</f>
        <v>0</v>
      </c>
      <c r="AS11" s="94">
        <f>IF(AS10=30,WEEKDAY(DATE($X$2,$AB$2,30)),0)</f>
        <v>0</v>
      </c>
      <c r="AT11" s="95">
        <f>IF(AT10=31,WEEKDAY(DATE($X$2,$AB$2,31)),0)</f>
        <v>0</v>
      </c>
      <c r="AU11" s="348"/>
      <c r="AV11" s="349"/>
      <c r="AW11" s="348"/>
      <c r="AX11" s="349"/>
      <c r="AY11" s="353"/>
      <c r="AZ11" s="353"/>
      <c r="BA11" s="353"/>
      <c r="BB11" s="353"/>
      <c r="BC11" s="353"/>
      <c r="BD11" s="353"/>
    </row>
    <row r="12" spans="1:57" ht="20.25" customHeight="1" thickBot="1" x14ac:dyDescent="0.2">
      <c r="A12" s="87"/>
      <c r="B12" s="325"/>
      <c r="C12" s="330"/>
      <c r="D12" s="331"/>
      <c r="E12" s="334"/>
      <c r="F12" s="331"/>
      <c r="G12" s="334"/>
      <c r="H12" s="330"/>
      <c r="I12" s="330"/>
      <c r="J12" s="330"/>
      <c r="K12" s="331"/>
      <c r="L12" s="334"/>
      <c r="M12" s="330"/>
      <c r="N12" s="330"/>
      <c r="O12" s="337"/>
      <c r="P12" s="96" t="str">
        <f>IF(P11=1,"日",IF(P11=2,"月",IF(P11=3,"火",IF(P11=4,"水",IF(P11=5,"木",IF(P11=6,"金","土"))))))</f>
        <v>月</v>
      </c>
      <c r="Q12" s="97" t="str">
        <f t="shared" ref="Q12:AQ12" si="0">IF(Q11=1,"日",IF(Q11=2,"月",IF(Q11=3,"火",IF(Q11=4,"水",IF(Q11=5,"木",IF(Q11=6,"金","土"))))))</f>
        <v>火</v>
      </c>
      <c r="R12" s="97" t="str">
        <f t="shared" si="0"/>
        <v>水</v>
      </c>
      <c r="S12" s="97" t="str">
        <f t="shared" si="0"/>
        <v>木</v>
      </c>
      <c r="T12" s="97" t="str">
        <f t="shared" si="0"/>
        <v>金</v>
      </c>
      <c r="U12" s="97" t="str">
        <f t="shared" si="0"/>
        <v>土</v>
      </c>
      <c r="V12" s="98" t="str">
        <f t="shared" si="0"/>
        <v>日</v>
      </c>
      <c r="W12" s="96" t="str">
        <f t="shared" si="0"/>
        <v>月</v>
      </c>
      <c r="X12" s="97" t="str">
        <f t="shared" si="0"/>
        <v>火</v>
      </c>
      <c r="Y12" s="97" t="str">
        <f t="shared" si="0"/>
        <v>水</v>
      </c>
      <c r="Z12" s="97" t="str">
        <f t="shared" si="0"/>
        <v>木</v>
      </c>
      <c r="AA12" s="97" t="str">
        <f t="shared" si="0"/>
        <v>金</v>
      </c>
      <c r="AB12" s="97" t="str">
        <f t="shared" si="0"/>
        <v>土</v>
      </c>
      <c r="AC12" s="98" t="str">
        <f t="shared" si="0"/>
        <v>日</v>
      </c>
      <c r="AD12" s="96" t="str">
        <f t="shared" si="0"/>
        <v>月</v>
      </c>
      <c r="AE12" s="97" t="str">
        <f t="shared" si="0"/>
        <v>火</v>
      </c>
      <c r="AF12" s="97" t="str">
        <f t="shared" si="0"/>
        <v>水</v>
      </c>
      <c r="AG12" s="97" t="str">
        <f t="shared" si="0"/>
        <v>木</v>
      </c>
      <c r="AH12" s="97" t="str">
        <f t="shared" si="0"/>
        <v>金</v>
      </c>
      <c r="AI12" s="97" t="str">
        <f t="shared" si="0"/>
        <v>土</v>
      </c>
      <c r="AJ12" s="98" t="str">
        <f t="shared" si="0"/>
        <v>日</v>
      </c>
      <c r="AK12" s="96" t="str">
        <f t="shared" si="0"/>
        <v>月</v>
      </c>
      <c r="AL12" s="97" t="str">
        <f t="shared" si="0"/>
        <v>火</v>
      </c>
      <c r="AM12" s="97" t="str">
        <f t="shared" si="0"/>
        <v>水</v>
      </c>
      <c r="AN12" s="97" t="str">
        <f t="shared" si="0"/>
        <v>木</v>
      </c>
      <c r="AO12" s="97" t="str">
        <f t="shared" si="0"/>
        <v>金</v>
      </c>
      <c r="AP12" s="97" t="str">
        <f t="shared" si="0"/>
        <v>土</v>
      </c>
      <c r="AQ12" s="98" t="str">
        <f t="shared" si="0"/>
        <v>日</v>
      </c>
      <c r="AR12" s="97" t="str">
        <f>IF(AR11=1,"日",IF(AR11=2,"月",IF(AR11=3,"火",IF(AR11=4,"水",IF(AR11=5,"木",IF(AR11=6,"金",IF(AR11=0,"","土")))))))</f>
        <v/>
      </c>
      <c r="AS12" s="97" t="str">
        <f>IF(AS11=1,"日",IF(AS11=2,"月",IF(AS11=3,"火",IF(AS11=4,"水",IF(AS11=5,"木",IF(AS11=6,"金",IF(AS11=0,"","土")))))))</f>
        <v/>
      </c>
      <c r="AT12" s="97" t="str">
        <f>IF(AT11=1,"日",IF(AT11=2,"月",IF(AT11=3,"火",IF(AT11=4,"水",IF(AT11=5,"木",IF(AT11=6,"金",IF(AT11=0,"","土")))))))</f>
        <v/>
      </c>
      <c r="AU12" s="350"/>
      <c r="AV12" s="351"/>
      <c r="AW12" s="350"/>
      <c r="AX12" s="351"/>
      <c r="AY12" s="352"/>
      <c r="AZ12" s="352"/>
      <c r="BA12" s="352"/>
      <c r="BB12" s="352"/>
      <c r="BC12" s="352"/>
      <c r="BD12" s="352"/>
    </row>
    <row r="13" spans="1:57" ht="39.950000000000003" customHeight="1" x14ac:dyDescent="0.15">
      <c r="A13" s="87"/>
      <c r="B13" s="124">
        <v>1</v>
      </c>
      <c r="C13" s="383" t="s">
        <v>103</v>
      </c>
      <c r="D13" s="384"/>
      <c r="E13" s="385"/>
      <c r="F13" s="386"/>
      <c r="G13" s="387"/>
      <c r="H13" s="388"/>
      <c r="I13" s="388"/>
      <c r="J13" s="388"/>
      <c r="K13" s="389"/>
      <c r="L13" s="390"/>
      <c r="M13" s="391"/>
      <c r="N13" s="391"/>
      <c r="O13" s="392"/>
      <c r="P13" s="100"/>
      <c r="Q13" s="101"/>
      <c r="R13" s="101"/>
      <c r="S13" s="101"/>
      <c r="T13" s="101"/>
      <c r="U13" s="101"/>
      <c r="V13" s="102"/>
      <c r="W13" s="100"/>
      <c r="X13" s="101"/>
      <c r="Y13" s="101"/>
      <c r="Z13" s="101"/>
      <c r="AA13" s="101"/>
      <c r="AB13" s="101"/>
      <c r="AC13" s="102"/>
      <c r="AD13" s="100"/>
      <c r="AE13" s="101"/>
      <c r="AF13" s="101"/>
      <c r="AG13" s="101"/>
      <c r="AH13" s="101"/>
      <c r="AI13" s="101"/>
      <c r="AJ13" s="102"/>
      <c r="AK13" s="100"/>
      <c r="AL13" s="101"/>
      <c r="AM13" s="101"/>
      <c r="AN13" s="101"/>
      <c r="AO13" s="101"/>
      <c r="AP13" s="101"/>
      <c r="AQ13" s="102"/>
      <c r="AR13" s="100"/>
      <c r="AS13" s="101"/>
      <c r="AT13" s="102"/>
      <c r="AU13" s="393">
        <f>IF($AZ$3="４週",SUM(P13:AQ13),IF($AZ$3="暦月",SUM(P13:AT13),""))</f>
        <v>0</v>
      </c>
      <c r="AV13" s="394"/>
      <c r="AW13" s="395">
        <f t="shared" ref="AW13:AW76" si="1">IF($AZ$3="４週",AU13/4,IF($AZ$3="暦月",AU13/($AZ$6/7),""))</f>
        <v>0</v>
      </c>
      <c r="AX13" s="396"/>
      <c r="AY13" s="363"/>
      <c r="AZ13" s="364"/>
      <c r="BA13" s="364"/>
      <c r="BB13" s="364"/>
      <c r="BC13" s="364"/>
      <c r="BD13" s="365"/>
    </row>
    <row r="14" spans="1:57" ht="39.950000000000003" customHeight="1" x14ac:dyDescent="0.15">
      <c r="A14" s="87"/>
      <c r="B14" s="103">
        <f t="shared" ref="B14:B77" si="2">B13+1</f>
        <v>2</v>
      </c>
      <c r="C14" s="366"/>
      <c r="D14" s="367"/>
      <c r="E14" s="368"/>
      <c r="F14" s="369"/>
      <c r="G14" s="370"/>
      <c r="H14" s="371"/>
      <c r="I14" s="371"/>
      <c r="J14" s="371"/>
      <c r="K14" s="372"/>
      <c r="L14" s="373"/>
      <c r="M14" s="374"/>
      <c r="N14" s="374"/>
      <c r="O14" s="375"/>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376">
        <f>IF($AZ$3="４週",SUM(P14:AQ14),IF($AZ$3="暦月",SUM(P14:AT14),""))</f>
        <v>0</v>
      </c>
      <c r="AV14" s="377"/>
      <c r="AW14" s="378">
        <f t="shared" si="1"/>
        <v>0</v>
      </c>
      <c r="AX14" s="379"/>
      <c r="AY14" s="380"/>
      <c r="AZ14" s="381"/>
      <c r="BA14" s="381"/>
      <c r="BB14" s="381"/>
      <c r="BC14" s="381"/>
      <c r="BD14" s="382"/>
    </row>
    <row r="15" spans="1:57" ht="39.950000000000003" customHeight="1" x14ac:dyDescent="0.15">
      <c r="A15" s="87"/>
      <c r="B15" s="103">
        <f t="shared" si="2"/>
        <v>3</v>
      </c>
      <c r="C15" s="366"/>
      <c r="D15" s="367"/>
      <c r="E15" s="368"/>
      <c r="F15" s="369"/>
      <c r="G15" s="370"/>
      <c r="H15" s="371"/>
      <c r="I15" s="371"/>
      <c r="J15" s="371"/>
      <c r="K15" s="372"/>
      <c r="L15" s="373"/>
      <c r="M15" s="374"/>
      <c r="N15" s="374"/>
      <c r="O15" s="375"/>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376">
        <f>IF($AZ$3="４週",SUM(P15:AQ15),IF($AZ$3="暦月",SUM(P15:AT15),""))</f>
        <v>0</v>
      </c>
      <c r="AV15" s="377"/>
      <c r="AW15" s="378">
        <f t="shared" si="1"/>
        <v>0</v>
      </c>
      <c r="AX15" s="379"/>
      <c r="AY15" s="380"/>
      <c r="AZ15" s="381"/>
      <c r="BA15" s="381"/>
      <c r="BB15" s="381"/>
      <c r="BC15" s="381"/>
      <c r="BD15" s="382"/>
    </row>
    <row r="16" spans="1:57" ht="39.950000000000003" customHeight="1" x14ac:dyDescent="0.15">
      <c r="A16" s="87"/>
      <c r="B16" s="103">
        <f t="shared" si="2"/>
        <v>4</v>
      </c>
      <c r="C16" s="366"/>
      <c r="D16" s="367"/>
      <c r="E16" s="368"/>
      <c r="F16" s="369"/>
      <c r="G16" s="370"/>
      <c r="H16" s="371"/>
      <c r="I16" s="371"/>
      <c r="J16" s="371"/>
      <c r="K16" s="372"/>
      <c r="L16" s="373"/>
      <c r="M16" s="374"/>
      <c r="N16" s="374"/>
      <c r="O16" s="375"/>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376">
        <f>IF($AZ$3="４週",SUM(P16:AQ16),IF($AZ$3="暦月",SUM(P16:AT16),""))</f>
        <v>0</v>
      </c>
      <c r="AV16" s="377"/>
      <c r="AW16" s="378">
        <f t="shared" si="1"/>
        <v>0</v>
      </c>
      <c r="AX16" s="379"/>
      <c r="AY16" s="380"/>
      <c r="AZ16" s="381"/>
      <c r="BA16" s="381"/>
      <c r="BB16" s="381"/>
      <c r="BC16" s="381"/>
      <c r="BD16" s="382"/>
    </row>
    <row r="17" spans="1:56" ht="39.950000000000003" customHeight="1" x14ac:dyDescent="0.15">
      <c r="A17" s="87"/>
      <c r="B17" s="103">
        <f t="shared" si="2"/>
        <v>5</v>
      </c>
      <c r="C17" s="366"/>
      <c r="D17" s="367"/>
      <c r="E17" s="368"/>
      <c r="F17" s="369"/>
      <c r="G17" s="370"/>
      <c r="H17" s="371"/>
      <c r="I17" s="371"/>
      <c r="J17" s="371"/>
      <c r="K17" s="372"/>
      <c r="L17" s="373"/>
      <c r="M17" s="374"/>
      <c r="N17" s="374"/>
      <c r="O17" s="37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376">
        <f t="shared" ref="AU17:AU112" si="3">IF($AZ$3="４週",SUM(P17:AQ17),IF($AZ$3="暦月",SUM(P17:AT17),""))</f>
        <v>0</v>
      </c>
      <c r="AV17" s="377"/>
      <c r="AW17" s="378">
        <f t="shared" si="1"/>
        <v>0</v>
      </c>
      <c r="AX17" s="379"/>
      <c r="AY17" s="380"/>
      <c r="AZ17" s="381"/>
      <c r="BA17" s="381"/>
      <c r="BB17" s="381"/>
      <c r="BC17" s="381"/>
      <c r="BD17" s="382"/>
    </row>
    <row r="18" spans="1:56" ht="39.950000000000003" customHeight="1" x14ac:dyDescent="0.15">
      <c r="A18" s="87"/>
      <c r="B18" s="103">
        <f t="shared" si="2"/>
        <v>6</v>
      </c>
      <c r="C18" s="366"/>
      <c r="D18" s="367"/>
      <c r="E18" s="368"/>
      <c r="F18" s="369"/>
      <c r="G18" s="370"/>
      <c r="H18" s="371"/>
      <c r="I18" s="371"/>
      <c r="J18" s="371"/>
      <c r="K18" s="372"/>
      <c r="L18" s="373"/>
      <c r="M18" s="374"/>
      <c r="N18" s="374"/>
      <c r="O18" s="37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376">
        <f t="shared" si="3"/>
        <v>0</v>
      </c>
      <c r="AV18" s="377"/>
      <c r="AW18" s="378">
        <f t="shared" si="1"/>
        <v>0</v>
      </c>
      <c r="AX18" s="379"/>
      <c r="AY18" s="380"/>
      <c r="AZ18" s="381"/>
      <c r="BA18" s="381"/>
      <c r="BB18" s="381"/>
      <c r="BC18" s="381"/>
      <c r="BD18" s="382"/>
    </row>
    <row r="19" spans="1:56" ht="39.950000000000003" customHeight="1" x14ac:dyDescent="0.15">
      <c r="A19" s="87"/>
      <c r="B19" s="103">
        <f t="shared" si="2"/>
        <v>7</v>
      </c>
      <c r="C19" s="366"/>
      <c r="D19" s="367"/>
      <c r="E19" s="368"/>
      <c r="F19" s="369"/>
      <c r="G19" s="370"/>
      <c r="H19" s="371"/>
      <c r="I19" s="371"/>
      <c r="J19" s="371"/>
      <c r="K19" s="372"/>
      <c r="L19" s="373"/>
      <c r="M19" s="374"/>
      <c r="N19" s="374"/>
      <c r="O19" s="37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376">
        <f>IF($AZ$3="４週",SUM(P19:AQ19),IF($AZ$3="暦月",SUM(P19:AT19),""))</f>
        <v>0</v>
      </c>
      <c r="AV19" s="377"/>
      <c r="AW19" s="378">
        <f t="shared" si="1"/>
        <v>0</v>
      </c>
      <c r="AX19" s="379"/>
      <c r="AY19" s="380"/>
      <c r="AZ19" s="381"/>
      <c r="BA19" s="381"/>
      <c r="BB19" s="381"/>
      <c r="BC19" s="381"/>
      <c r="BD19" s="382"/>
    </row>
    <row r="20" spans="1:56" ht="39.950000000000003" customHeight="1" x14ac:dyDescent="0.15">
      <c r="A20" s="87"/>
      <c r="B20" s="103">
        <f t="shared" si="2"/>
        <v>8</v>
      </c>
      <c r="C20" s="366"/>
      <c r="D20" s="367"/>
      <c r="E20" s="368"/>
      <c r="F20" s="369"/>
      <c r="G20" s="370"/>
      <c r="H20" s="371"/>
      <c r="I20" s="371"/>
      <c r="J20" s="371"/>
      <c r="K20" s="372"/>
      <c r="L20" s="373"/>
      <c r="M20" s="374"/>
      <c r="N20" s="374"/>
      <c r="O20" s="37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376">
        <f t="shared" si="3"/>
        <v>0</v>
      </c>
      <c r="AV20" s="377"/>
      <c r="AW20" s="378">
        <f t="shared" si="1"/>
        <v>0</v>
      </c>
      <c r="AX20" s="379"/>
      <c r="AY20" s="380"/>
      <c r="AZ20" s="381"/>
      <c r="BA20" s="381"/>
      <c r="BB20" s="381"/>
      <c r="BC20" s="381"/>
      <c r="BD20" s="382"/>
    </row>
    <row r="21" spans="1:56" ht="39.950000000000003" customHeight="1" x14ac:dyDescent="0.15">
      <c r="A21" s="87"/>
      <c r="B21" s="103">
        <f t="shared" si="2"/>
        <v>9</v>
      </c>
      <c r="C21" s="366"/>
      <c r="D21" s="367"/>
      <c r="E21" s="368"/>
      <c r="F21" s="369"/>
      <c r="G21" s="370"/>
      <c r="H21" s="371"/>
      <c r="I21" s="371"/>
      <c r="J21" s="371"/>
      <c r="K21" s="372"/>
      <c r="L21" s="373"/>
      <c r="M21" s="374"/>
      <c r="N21" s="374"/>
      <c r="O21" s="37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376">
        <f t="shared" si="3"/>
        <v>0</v>
      </c>
      <c r="AV21" s="377"/>
      <c r="AW21" s="378">
        <f t="shared" si="1"/>
        <v>0</v>
      </c>
      <c r="AX21" s="379"/>
      <c r="AY21" s="380"/>
      <c r="AZ21" s="381"/>
      <c r="BA21" s="381"/>
      <c r="BB21" s="381"/>
      <c r="BC21" s="381"/>
      <c r="BD21" s="382"/>
    </row>
    <row r="22" spans="1:56" ht="39.950000000000003" customHeight="1" x14ac:dyDescent="0.15">
      <c r="A22" s="87"/>
      <c r="B22" s="103">
        <f t="shared" si="2"/>
        <v>10</v>
      </c>
      <c r="C22" s="366"/>
      <c r="D22" s="367"/>
      <c r="E22" s="368"/>
      <c r="F22" s="369"/>
      <c r="G22" s="370"/>
      <c r="H22" s="371"/>
      <c r="I22" s="371"/>
      <c r="J22" s="371"/>
      <c r="K22" s="372"/>
      <c r="L22" s="373"/>
      <c r="M22" s="374"/>
      <c r="N22" s="374"/>
      <c r="O22" s="37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376">
        <f t="shared" si="3"/>
        <v>0</v>
      </c>
      <c r="AV22" s="377"/>
      <c r="AW22" s="378">
        <f t="shared" si="1"/>
        <v>0</v>
      </c>
      <c r="AX22" s="379"/>
      <c r="AY22" s="380"/>
      <c r="AZ22" s="381"/>
      <c r="BA22" s="381"/>
      <c r="BB22" s="381"/>
      <c r="BC22" s="381"/>
      <c r="BD22" s="382"/>
    </row>
    <row r="23" spans="1:56" ht="39.950000000000003" customHeight="1" x14ac:dyDescent="0.15">
      <c r="A23" s="87"/>
      <c r="B23" s="103">
        <f t="shared" si="2"/>
        <v>11</v>
      </c>
      <c r="C23" s="366"/>
      <c r="D23" s="367"/>
      <c r="E23" s="368"/>
      <c r="F23" s="369"/>
      <c r="G23" s="370"/>
      <c r="H23" s="371"/>
      <c r="I23" s="371"/>
      <c r="J23" s="371"/>
      <c r="K23" s="372"/>
      <c r="L23" s="373"/>
      <c r="M23" s="374"/>
      <c r="N23" s="374"/>
      <c r="O23" s="37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376">
        <f t="shared" si="3"/>
        <v>0</v>
      </c>
      <c r="AV23" s="377"/>
      <c r="AW23" s="378">
        <f t="shared" si="1"/>
        <v>0</v>
      </c>
      <c r="AX23" s="379"/>
      <c r="AY23" s="380"/>
      <c r="AZ23" s="381"/>
      <c r="BA23" s="381"/>
      <c r="BB23" s="381"/>
      <c r="BC23" s="381"/>
      <c r="BD23" s="382"/>
    </row>
    <row r="24" spans="1:56" ht="39.950000000000003" customHeight="1" x14ac:dyDescent="0.15">
      <c r="A24" s="87"/>
      <c r="B24" s="103">
        <f t="shared" si="2"/>
        <v>12</v>
      </c>
      <c r="C24" s="366"/>
      <c r="D24" s="367"/>
      <c r="E24" s="368"/>
      <c r="F24" s="369"/>
      <c r="G24" s="370"/>
      <c r="H24" s="371"/>
      <c r="I24" s="371"/>
      <c r="J24" s="371"/>
      <c r="K24" s="372"/>
      <c r="L24" s="373"/>
      <c r="M24" s="374"/>
      <c r="N24" s="374"/>
      <c r="O24" s="37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376">
        <f t="shared" si="3"/>
        <v>0</v>
      </c>
      <c r="AV24" s="377"/>
      <c r="AW24" s="378">
        <f t="shared" si="1"/>
        <v>0</v>
      </c>
      <c r="AX24" s="379"/>
      <c r="AY24" s="380"/>
      <c r="AZ24" s="381"/>
      <c r="BA24" s="381"/>
      <c r="BB24" s="381"/>
      <c r="BC24" s="381"/>
      <c r="BD24" s="382"/>
    </row>
    <row r="25" spans="1:56" ht="39.950000000000003" customHeight="1" x14ac:dyDescent="0.15">
      <c r="A25" s="87"/>
      <c r="B25" s="103">
        <f t="shared" si="2"/>
        <v>13</v>
      </c>
      <c r="C25" s="366"/>
      <c r="D25" s="367"/>
      <c r="E25" s="368"/>
      <c r="F25" s="369"/>
      <c r="G25" s="370"/>
      <c r="H25" s="371"/>
      <c r="I25" s="371"/>
      <c r="J25" s="371"/>
      <c r="K25" s="372"/>
      <c r="L25" s="373"/>
      <c r="M25" s="374"/>
      <c r="N25" s="374"/>
      <c r="O25" s="37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376">
        <f t="shared" si="3"/>
        <v>0</v>
      </c>
      <c r="AV25" s="377"/>
      <c r="AW25" s="378">
        <f t="shared" si="1"/>
        <v>0</v>
      </c>
      <c r="AX25" s="379"/>
      <c r="AY25" s="380"/>
      <c r="AZ25" s="381"/>
      <c r="BA25" s="381"/>
      <c r="BB25" s="381"/>
      <c r="BC25" s="381"/>
      <c r="BD25" s="382"/>
    </row>
    <row r="26" spans="1:56" ht="39.950000000000003" customHeight="1" x14ac:dyDescent="0.15">
      <c r="A26" s="87"/>
      <c r="B26" s="103">
        <f t="shared" si="2"/>
        <v>14</v>
      </c>
      <c r="C26" s="366"/>
      <c r="D26" s="367"/>
      <c r="E26" s="368"/>
      <c r="F26" s="369"/>
      <c r="G26" s="370"/>
      <c r="H26" s="371"/>
      <c r="I26" s="371"/>
      <c r="J26" s="371"/>
      <c r="K26" s="372"/>
      <c r="L26" s="373"/>
      <c r="M26" s="374"/>
      <c r="N26" s="374"/>
      <c r="O26" s="37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376">
        <f t="shared" si="3"/>
        <v>0</v>
      </c>
      <c r="AV26" s="377"/>
      <c r="AW26" s="378">
        <f t="shared" si="1"/>
        <v>0</v>
      </c>
      <c r="AX26" s="379"/>
      <c r="AY26" s="380"/>
      <c r="AZ26" s="381"/>
      <c r="BA26" s="381"/>
      <c r="BB26" s="381"/>
      <c r="BC26" s="381"/>
      <c r="BD26" s="382"/>
    </row>
    <row r="27" spans="1:56" ht="39.950000000000003" customHeight="1" x14ac:dyDescent="0.15">
      <c r="A27" s="87"/>
      <c r="B27" s="103">
        <f t="shared" si="2"/>
        <v>15</v>
      </c>
      <c r="C27" s="366"/>
      <c r="D27" s="367"/>
      <c r="E27" s="368"/>
      <c r="F27" s="369"/>
      <c r="G27" s="370"/>
      <c r="H27" s="371"/>
      <c r="I27" s="371"/>
      <c r="J27" s="371"/>
      <c r="K27" s="372"/>
      <c r="L27" s="373"/>
      <c r="M27" s="374"/>
      <c r="N27" s="374"/>
      <c r="O27" s="37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376">
        <f t="shared" si="3"/>
        <v>0</v>
      </c>
      <c r="AV27" s="377"/>
      <c r="AW27" s="378">
        <f t="shared" si="1"/>
        <v>0</v>
      </c>
      <c r="AX27" s="379"/>
      <c r="AY27" s="380"/>
      <c r="AZ27" s="381"/>
      <c r="BA27" s="381"/>
      <c r="BB27" s="381"/>
      <c r="BC27" s="381"/>
      <c r="BD27" s="382"/>
    </row>
    <row r="28" spans="1:56" ht="39.950000000000003" customHeight="1" x14ac:dyDescent="0.15">
      <c r="A28" s="87"/>
      <c r="B28" s="103">
        <f t="shared" si="2"/>
        <v>16</v>
      </c>
      <c r="C28" s="366"/>
      <c r="D28" s="367"/>
      <c r="E28" s="368"/>
      <c r="F28" s="369"/>
      <c r="G28" s="370"/>
      <c r="H28" s="371"/>
      <c r="I28" s="371"/>
      <c r="J28" s="371"/>
      <c r="K28" s="372"/>
      <c r="L28" s="373"/>
      <c r="M28" s="374"/>
      <c r="N28" s="374"/>
      <c r="O28" s="37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376">
        <f t="shared" si="3"/>
        <v>0</v>
      </c>
      <c r="AV28" s="377"/>
      <c r="AW28" s="378">
        <f t="shared" si="1"/>
        <v>0</v>
      </c>
      <c r="AX28" s="379"/>
      <c r="AY28" s="380"/>
      <c r="AZ28" s="381"/>
      <c r="BA28" s="381"/>
      <c r="BB28" s="381"/>
      <c r="BC28" s="381"/>
      <c r="BD28" s="382"/>
    </row>
    <row r="29" spans="1:56" ht="39.950000000000003" customHeight="1" x14ac:dyDescent="0.15">
      <c r="A29" s="87"/>
      <c r="B29" s="103">
        <f t="shared" si="2"/>
        <v>17</v>
      </c>
      <c r="C29" s="366"/>
      <c r="D29" s="367"/>
      <c r="E29" s="368"/>
      <c r="F29" s="369"/>
      <c r="G29" s="370"/>
      <c r="H29" s="371"/>
      <c r="I29" s="371"/>
      <c r="J29" s="371"/>
      <c r="K29" s="372"/>
      <c r="L29" s="373"/>
      <c r="M29" s="374"/>
      <c r="N29" s="374"/>
      <c r="O29" s="37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376">
        <f t="shared" si="3"/>
        <v>0</v>
      </c>
      <c r="AV29" s="377"/>
      <c r="AW29" s="378">
        <f t="shared" si="1"/>
        <v>0</v>
      </c>
      <c r="AX29" s="379"/>
      <c r="AY29" s="380"/>
      <c r="AZ29" s="381"/>
      <c r="BA29" s="381"/>
      <c r="BB29" s="381"/>
      <c r="BC29" s="381"/>
      <c r="BD29" s="382"/>
    </row>
    <row r="30" spans="1:56" ht="39.950000000000003" customHeight="1" x14ac:dyDescent="0.15">
      <c r="A30" s="87"/>
      <c r="B30" s="103">
        <f t="shared" si="2"/>
        <v>18</v>
      </c>
      <c r="C30" s="366"/>
      <c r="D30" s="367"/>
      <c r="E30" s="368"/>
      <c r="F30" s="369"/>
      <c r="G30" s="370"/>
      <c r="H30" s="371"/>
      <c r="I30" s="371"/>
      <c r="J30" s="371"/>
      <c r="K30" s="372"/>
      <c r="L30" s="373"/>
      <c r="M30" s="374"/>
      <c r="N30" s="374"/>
      <c r="O30" s="375"/>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376">
        <f t="shared" si="3"/>
        <v>0</v>
      </c>
      <c r="AV30" s="377"/>
      <c r="AW30" s="378">
        <f t="shared" si="1"/>
        <v>0</v>
      </c>
      <c r="AX30" s="379"/>
      <c r="AY30" s="380"/>
      <c r="AZ30" s="381"/>
      <c r="BA30" s="381"/>
      <c r="BB30" s="381"/>
      <c r="BC30" s="381"/>
      <c r="BD30" s="382"/>
    </row>
    <row r="31" spans="1:56" ht="39.950000000000003" customHeight="1" x14ac:dyDescent="0.15">
      <c r="A31" s="87"/>
      <c r="B31" s="103">
        <f t="shared" si="2"/>
        <v>19</v>
      </c>
      <c r="C31" s="366"/>
      <c r="D31" s="367"/>
      <c r="E31" s="368"/>
      <c r="F31" s="369"/>
      <c r="G31" s="370"/>
      <c r="H31" s="371"/>
      <c r="I31" s="371"/>
      <c r="J31" s="371"/>
      <c r="K31" s="372"/>
      <c r="L31" s="373"/>
      <c r="M31" s="374"/>
      <c r="N31" s="374"/>
      <c r="O31" s="375"/>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376">
        <f t="shared" si="3"/>
        <v>0</v>
      </c>
      <c r="AV31" s="377"/>
      <c r="AW31" s="378">
        <f t="shared" si="1"/>
        <v>0</v>
      </c>
      <c r="AX31" s="379"/>
      <c r="AY31" s="380"/>
      <c r="AZ31" s="381"/>
      <c r="BA31" s="381"/>
      <c r="BB31" s="381"/>
      <c r="BC31" s="381"/>
      <c r="BD31" s="382"/>
    </row>
    <row r="32" spans="1:56" ht="39.950000000000003" customHeight="1" x14ac:dyDescent="0.15">
      <c r="A32" s="87"/>
      <c r="B32" s="103">
        <f t="shared" si="2"/>
        <v>20</v>
      </c>
      <c r="C32" s="366"/>
      <c r="D32" s="367"/>
      <c r="E32" s="368"/>
      <c r="F32" s="369"/>
      <c r="G32" s="370"/>
      <c r="H32" s="371"/>
      <c r="I32" s="371"/>
      <c r="J32" s="371"/>
      <c r="K32" s="372"/>
      <c r="L32" s="373"/>
      <c r="M32" s="374"/>
      <c r="N32" s="374"/>
      <c r="O32" s="375"/>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376">
        <f t="shared" si="3"/>
        <v>0</v>
      </c>
      <c r="AV32" s="377"/>
      <c r="AW32" s="378">
        <f t="shared" si="1"/>
        <v>0</v>
      </c>
      <c r="AX32" s="379"/>
      <c r="AY32" s="380"/>
      <c r="AZ32" s="381"/>
      <c r="BA32" s="381"/>
      <c r="BB32" s="381"/>
      <c r="BC32" s="381"/>
      <c r="BD32" s="382"/>
    </row>
    <row r="33" spans="1:56" ht="39.950000000000003" customHeight="1" x14ac:dyDescent="0.15">
      <c r="A33" s="87"/>
      <c r="B33" s="103">
        <f t="shared" si="2"/>
        <v>21</v>
      </c>
      <c r="C33" s="366"/>
      <c r="D33" s="367"/>
      <c r="E33" s="368"/>
      <c r="F33" s="369"/>
      <c r="G33" s="370"/>
      <c r="H33" s="371"/>
      <c r="I33" s="371"/>
      <c r="J33" s="371"/>
      <c r="K33" s="372"/>
      <c r="L33" s="373"/>
      <c r="M33" s="374"/>
      <c r="N33" s="374"/>
      <c r="O33" s="375"/>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376">
        <f t="shared" si="3"/>
        <v>0</v>
      </c>
      <c r="AV33" s="377"/>
      <c r="AW33" s="378">
        <f t="shared" si="1"/>
        <v>0</v>
      </c>
      <c r="AX33" s="379"/>
      <c r="AY33" s="380"/>
      <c r="AZ33" s="381"/>
      <c r="BA33" s="381"/>
      <c r="BB33" s="381"/>
      <c r="BC33" s="381"/>
      <c r="BD33" s="382"/>
    </row>
    <row r="34" spans="1:56" ht="39.950000000000003" customHeight="1" x14ac:dyDescent="0.15">
      <c r="A34" s="87"/>
      <c r="B34" s="103">
        <f t="shared" si="2"/>
        <v>22</v>
      </c>
      <c r="C34" s="366"/>
      <c r="D34" s="367"/>
      <c r="E34" s="368"/>
      <c r="F34" s="369"/>
      <c r="G34" s="370"/>
      <c r="H34" s="371"/>
      <c r="I34" s="371"/>
      <c r="J34" s="371"/>
      <c r="K34" s="372"/>
      <c r="L34" s="373"/>
      <c r="M34" s="374"/>
      <c r="N34" s="374"/>
      <c r="O34" s="375"/>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376">
        <f t="shared" si="3"/>
        <v>0</v>
      </c>
      <c r="AV34" s="377"/>
      <c r="AW34" s="378">
        <f t="shared" si="1"/>
        <v>0</v>
      </c>
      <c r="AX34" s="379"/>
      <c r="AY34" s="380"/>
      <c r="AZ34" s="381"/>
      <c r="BA34" s="381"/>
      <c r="BB34" s="381"/>
      <c r="BC34" s="381"/>
      <c r="BD34" s="382"/>
    </row>
    <row r="35" spans="1:56" ht="39.950000000000003" customHeight="1" x14ac:dyDescent="0.15">
      <c r="A35" s="87"/>
      <c r="B35" s="103">
        <f t="shared" si="2"/>
        <v>23</v>
      </c>
      <c r="C35" s="366"/>
      <c r="D35" s="367"/>
      <c r="E35" s="368"/>
      <c r="F35" s="369"/>
      <c r="G35" s="370"/>
      <c r="H35" s="371"/>
      <c r="I35" s="371"/>
      <c r="J35" s="371"/>
      <c r="K35" s="372"/>
      <c r="L35" s="373"/>
      <c r="M35" s="374"/>
      <c r="N35" s="374"/>
      <c r="O35" s="375"/>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376">
        <f t="shared" si="3"/>
        <v>0</v>
      </c>
      <c r="AV35" s="377"/>
      <c r="AW35" s="378">
        <f t="shared" si="1"/>
        <v>0</v>
      </c>
      <c r="AX35" s="379"/>
      <c r="AY35" s="380"/>
      <c r="AZ35" s="381"/>
      <c r="BA35" s="381"/>
      <c r="BB35" s="381"/>
      <c r="BC35" s="381"/>
      <c r="BD35" s="382"/>
    </row>
    <row r="36" spans="1:56" ht="39.950000000000003" customHeight="1" x14ac:dyDescent="0.15">
      <c r="A36" s="87"/>
      <c r="B36" s="103">
        <f t="shared" si="2"/>
        <v>24</v>
      </c>
      <c r="C36" s="366"/>
      <c r="D36" s="367"/>
      <c r="E36" s="368"/>
      <c r="F36" s="369"/>
      <c r="G36" s="370"/>
      <c r="H36" s="371"/>
      <c r="I36" s="371"/>
      <c r="J36" s="371"/>
      <c r="K36" s="372"/>
      <c r="L36" s="373"/>
      <c r="M36" s="374"/>
      <c r="N36" s="374"/>
      <c r="O36" s="375"/>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376">
        <f t="shared" si="3"/>
        <v>0</v>
      </c>
      <c r="AV36" s="377"/>
      <c r="AW36" s="378">
        <f t="shared" si="1"/>
        <v>0</v>
      </c>
      <c r="AX36" s="379"/>
      <c r="AY36" s="380"/>
      <c r="AZ36" s="381"/>
      <c r="BA36" s="381"/>
      <c r="BB36" s="381"/>
      <c r="BC36" s="381"/>
      <c r="BD36" s="382"/>
    </row>
    <row r="37" spans="1:56" ht="39.950000000000003" customHeight="1" x14ac:dyDescent="0.15">
      <c r="A37" s="87"/>
      <c r="B37" s="103">
        <f t="shared" si="2"/>
        <v>25</v>
      </c>
      <c r="C37" s="366"/>
      <c r="D37" s="367"/>
      <c r="E37" s="368"/>
      <c r="F37" s="369"/>
      <c r="G37" s="370"/>
      <c r="H37" s="371"/>
      <c r="I37" s="371"/>
      <c r="J37" s="371"/>
      <c r="K37" s="372"/>
      <c r="L37" s="373"/>
      <c r="M37" s="374"/>
      <c r="N37" s="374"/>
      <c r="O37" s="375"/>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376">
        <f t="shared" si="3"/>
        <v>0</v>
      </c>
      <c r="AV37" s="377"/>
      <c r="AW37" s="378">
        <f t="shared" si="1"/>
        <v>0</v>
      </c>
      <c r="AX37" s="379"/>
      <c r="AY37" s="380"/>
      <c r="AZ37" s="381"/>
      <c r="BA37" s="381"/>
      <c r="BB37" s="381"/>
      <c r="BC37" s="381"/>
      <c r="BD37" s="382"/>
    </row>
    <row r="38" spans="1:56" ht="39.950000000000003" customHeight="1" x14ac:dyDescent="0.15">
      <c r="A38" s="87"/>
      <c r="B38" s="103">
        <f t="shared" si="2"/>
        <v>26</v>
      </c>
      <c r="C38" s="366"/>
      <c r="D38" s="367"/>
      <c r="E38" s="368"/>
      <c r="F38" s="369"/>
      <c r="G38" s="370"/>
      <c r="H38" s="371"/>
      <c r="I38" s="371"/>
      <c r="J38" s="371"/>
      <c r="K38" s="372"/>
      <c r="L38" s="373"/>
      <c r="M38" s="374"/>
      <c r="N38" s="374"/>
      <c r="O38" s="375"/>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376">
        <f t="shared" si="3"/>
        <v>0</v>
      </c>
      <c r="AV38" s="377"/>
      <c r="AW38" s="378">
        <f t="shared" si="1"/>
        <v>0</v>
      </c>
      <c r="AX38" s="379"/>
      <c r="AY38" s="380"/>
      <c r="AZ38" s="381"/>
      <c r="BA38" s="381"/>
      <c r="BB38" s="381"/>
      <c r="BC38" s="381"/>
      <c r="BD38" s="382"/>
    </row>
    <row r="39" spans="1:56" ht="39.950000000000003" customHeight="1" x14ac:dyDescent="0.15">
      <c r="A39" s="87"/>
      <c r="B39" s="103">
        <f t="shared" si="2"/>
        <v>27</v>
      </c>
      <c r="C39" s="366"/>
      <c r="D39" s="367"/>
      <c r="E39" s="368"/>
      <c r="F39" s="369"/>
      <c r="G39" s="370"/>
      <c r="H39" s="371"/>
      <c r="I39" s="371"/>
      <c r="J39" s="371"/>
      <c r="K39" s="372"/>
      <c r="L39" s="373"/>
      <c r="M39" s="374"/>
      <c r="N39" s="374"/>
      <c r="O39" s="375"/>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376">
        <f t="shared" si="3"/>
        <v>0</v>
      </c>
      <c r="AV39" s="377"/>
      <c r="AW39" s="378">
        <f t="shared" si="1"/>
        <v>0</v>
      </c>
      <c r="AX39" s="379"/>
      <c r="AY39" s="380"/>
      <c r="AZ39" s="381"/>
      <c r="BA39" s="381"/>
      <c r="BB39" s="381"/>
      <c r="BC39" s="381"/>
      <c r="BD39" s="382"/>
    </row>
    <row r="40" spans="1:56" ht="39.950000000000003" customHeight="1" x14ac:dyDescent="0.15">
      <c r="A40" s="87"/>
      <c r="B40" s="103">
        <f t="shared" si="2"/>
        <v>28</v>
      </c>
      <c r="C40" s="366"/>
      <c r="D40" s="367"/>
      <c r="E40" s="368"/>
      <c r="F40" s="369"/>
      <c r="G40" s="370"/>
      <c r="H40" s="371"/>
      <c r="I40" s="371"/>
      <c r="J40" s="371"/>
      <c r="K40" s="372"/>
      <c r="L40" s="373"/>
      <c r="M40" s="374"/>
      <c r="N40" s="374"/>
      <c r="O40" s="375"/>
      <c r="P40" s="125"/>
      <c r="Q40" s="126"/>
      <c r="R40" s="126"/>
      <c r="S40" s="126"/>
      <c r="T40" s="126"/>
      <c r="U40" s="126"/>
      <c r="V40" s="127"/>
      <c r="W40" s="125"/>
      <c r="X40" s="126"/>
      <c r="Y40" s="126"/>
      <c r="Z40" s="126"/>
      <c r="AA40" s="126"/>
      <c r="AB40" s="126"/>
      <c r="AC40" s="127"/>
      <c r="AD40" s="125"/>
      <c r="AE40" s="126"/>
      <c r="AF40" s="126"/>
      <c r="AG40" s="126"/>
      <c r="AH40" s="126"/>
      <c r="AI40" s="126"/>
      <c r="AJ40" s="127"/>
      <c r="AK40" s="125"/>
      <c r="AL40" s="126"/>
      <c r="AM40" s="126"/>
      <c r="AN40" s="126"/>
      <c r="AO40" s="126"/>
      <c r="AP40" s="126"/>
      <c r="AQ40" s="127"/>
      <c r="AR40" s="125"/>
      <c r="AS40" s="126"/>
      <c r="AT40" s="127"/>
      <c r="AU40" s="376">
        <f t="shared" si="3"/>
        <v>0</v>
      </c>
      <c r="AV40" s="377"/>
      <c r="AW40" s="378">
        <f t="shared" si="1"/>
        <v>0</v>
      </c>
      <c r="AX40" s="379"/>
      <c r="AY40" s="380"/>
      <c r="AZ40" s="381"/>
      <c r="BA40" s="381"/>
      <c r="BB40" s="381"/>
      <c r="BC40" s="381"/>
      <c r="BD40" s="382"/>
    </row>
    <row r="41" spans="1:56" ht="39.950000000000003" customHeight="1" x14ac:dyDescent="0.15">
      <c r="A41" s="87"/>
      <c r="B41" s="103">
        <f t="shared" si="2"/>
        <v>29</v>
      </c>
      <c r="C41" s="366"/>
      <c r="D41" s="367"/>
      <c r="E41" s="368"/>
      <c r="F41" s="369"/>
      <c r="G41" s="370"/>
      <c r="H41" s="371"/>
      <c r="I41" s="371"/>
      <c r="J41" s="371"/>
      <c r="K41" s="372"/>
      <c r="L41" s="373"/>
      <c r="M41" s="374"/>
      <c r="N41" s="374"/>
      <c r="O41" s="375"/>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376">
        <f t="shared" si="3"/>
        <v>0</v>
      </c>
      <c r="AV41" s="377"/>
      <c r="AW41" s="378">
        <f t="shared" si="1"/>
        <v>0</v>
      </c>
      <c r="AX41" s="379"/>
      <c r="AY41" s="380"/>
      <c r="AZ41" s="381"/>
      <c r="BA41" s="381"/>
      <c r="BB41" s="381"/>
      <c r="BC41" s="381"/>
      <c r="BD41" s="382"/>
    </row>
    <row r="42" spans="1:56" ht="39.950000000000003" customHeight="1" x14ac:dyDescent="0.15">
      <c r="A42" s="87"/>
      <c r="B42" s="103">
        <f t="shared" si="2"/>
        <v>30</v>
      </c>
      <c r="C42" s="366"/>
      <c r="D42" s="367"/>
      <c r="E42" s="368"/>
      <c r="F42" s="369"/>
      <c r="G42" s="370"/>
      <c r="H42" s="371"/>
      <c r="I42" s="371"/>
      <c r="J42" s="371"/>
      <c r="K42" s="372"/>
      <c r="L42" s="373"/>
      <c r="M42" s="374"/>
      <c r="N42" s="374"/>
      <c r="O42" s="375"/>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376">
        <f t="shared" si="3"/>
        <v>0</v>
      </c>
      <c r="AV42" s="377"/>
      <c r="AW42" s="378">
        <f t="shared" si="1"/>
        <v>0</v>
      </c>
      <c r="AX42" s="379"/>
      <c r="AY42" s="380"/>
      <c r="AZ42" s="381"/>
      <c r="BA42" s="381"/>
      <c r="BB42" s="381"/>
      <c r="BC42" s="381"/>
      <c r="BD42" s="382"/>
    </row>
    <row r="43" spans="1:56" ht="39.950000000000003" customHeight="1" x14ac:dyDescent="0.15">
      <c r="A43" s="87"/>
      <c r="B43" s="103">
        <f t="shared" si="2"/>
        <v>31</v>
      </c>
      <c r="C43" s="366"/>
      <c r="D43" s="367"/>
      <c r="E43" s="368"/>
      <c r="F43" s="369"/>
      <c r="G43" s="370"/>
      <c r="H43" s="371"/>
      <c r="I43" s="371"/>
      <c r="J43" s="371"/>
      <c r="K43" s="372"/>
      <c r="L43" s="373"/>
      <c r="M43" s="374"/>
      <c r="N43" s="374"/>
      <c r="O43" s="375"/>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376">
        <f t="shared" si="3"/>
        <v>0</v>
      </c>
      <c r="AV43" s="377"/>
      <c r="AW43" s="378">
        <f t="shared" si="1"/>
        <v>0</v>
      </c>
      <c r="AX43" s="379"/>
      <c r="AY43" s="380"/>
      <c r="AZ43" s="381"/>
      <c r="BA43" s="381"/>
      <c r="BB43" s="381"/>
      <c r="BC43" s="381"/>
      <c r="BD43" s="382"/>
    </row>
    <row r="44" spans="1:56" ht="39.950000000000003" customHeight="1" x14ac:dyDescent="0.15">
      <c r="A44" s="87"/>
      <c r="B44" s="103">
        <f t="shared" si="2"/>
        <v>32</v>
      </c>
      <c r="C44" s="366"/>
      <c r="D44" s="367"/>
      <c r="E44" s="368"/>
      <c r="F44" s="369"/>
      <c r="G44" s="370"/>
      <c r="H44" s="371"/>
      <c r="I44" s="371"/>
      <c r="J44" s="371"/>
      <c r="K44" s="372"/>
      <c r="L44" s="373"/>
      <c r="M44" s="374"/>
      <c r="N44" s="374"/>
      <c r="O44" s="375"/>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376">
        <f t="shared" si="3"/>
        <v>0</v>
      </c>
      <c r="AV44" s="377"/>
      <c r="AW44" s="378">
        <f t="shared" si="1"/>
        <v>0</v>
      </c>
      <c r="AX44" s="379"/>
      <c r="AY44" s="380"/>
      <c r="AZ44" s="381"/>
      <c r="BA44" s="381"/>
      <c r="BB44" s="381"/>
      <c r="BC44" s="381"/>
      <c r="BD44" s="382"/>
    </row>
    <row r="45" spans="1:56" ht="39.950000000000003" customHeight="1" x14ac:dyDescent="0.15">
      <c r="A45" s="87"/>
      <c r="B45" s="103">
        <f t="shared" si="2"/>
        <v>33</v>
      </c>
      <c r="C45" s="366"/>
      <c r="D45" s="367"/>
      <c r="E45" s="368"/>
      <c r="F45" s="369"/>
      <c r="G45" s="370"/>
      <c r="H45" s="371"/>
      <c r="I45" s="371"/>
      <c r="J45" s="371"/>
      <c r="K45" s="372"/>
      <c r="L45" s="373"/>
      <c r="M45" s="374"/>
      <c r="N45" s="374"/>
      <c r="O45" s="375"/>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376">
        <f t="shared" si="3"/>
        <v>0</v>
      </c>
      <c r="AV45" s="377"/>
      <c r="AW45" s="378">
        <f t="shared" si="1"/>
        <v>0</v>
      </c>
      <c r="AX45" s="379"/>
      <c r="AY45" s="380"/>
      <c r="AZ45" s="381"/>
      <c r="BA45" s="381"/>
      <c r="BB45" s="381"/>
      <c r="BC45" s="381"/>
      <c r="BD45" s="382"/>
    </row>
    <row r="46" spans="1:56" ht="39.950000000000003" customHeight="1" x14ac:dyDescent="0.15">
      <c r="A46" s="87"/>
      <c r="B46" s="103">
        <f t="shared" si="2"/>
        <v>34</v>
      </c>
      <c r="C46" s="366"/>
      <c r="D46" s="367"/>
      <c r="E46" s="368"/>
      <c r="F46" s="369"/>
      <c r="G46" s="370"/>
      <c r="H46" s="371"/>
      <c r="I46" s="371"/>
      <c r="J46" s="371"/>
      <c r="K46" s="372"/>
      <c r="L46" s="373"/>
      <c r="M46" s="374"/>
      <c r="N46" s="374"/>
      <c r="O46" s="375"/>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376">
        <f t="shared" si="3"/>
        <v>0</v>
      </c>
      <c r="AV46" s="377"/>
      <c r="AW46" s="378">
        <f t="shared" si="1"/>
        <v>0</v>
      </c>
      <c r="AX46" s="379"/>
      <c r="AY46" s="380"/>
      <c r="AZ46" s="381"/>
      <c r="BA46" s="381"/>
      <c r="BB46" s="381"/>
      <c r="BC46" s="381"/>
      <c r="BD46" s="382"/>
    </row>
    <row r="47" spans="1:56" ht="39.950000000000003" customHeight="1" x14ac:dyDescent="0.15">
      <c r="A47" s="87"/>
      <c r="B47" s="103">
        <f t="shared" si="2"/>
        <v>35</v>
      </c>
      <c r="C47" s="366"/>
      <c r="D47" s="367"/>
      <c r="E47" s="368"/>
      <c r="F47" s="369"/>
      <c r="G47" s="370"/>
      <c r="H47" s="371"/>
      <c r="I47" s="371"/>
      <c r="J47" s="371"/>
      <c r="K47" s="372"/>
      <c r="L47" s="373"/>
      <c r="M47" s="374"/>
      <c r="N47" s="374"/>
      <c r="O47" s="375"/>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376">
        <f t="shared" si="3"/>
        <v>0</v>
      </c>
      <c r="AV47" s="377"/>
      <c r="AW47" s="378">
        <f t="shared" si="1"/>
        <v>0</v>
      </c>
      <c r="AX47" s="379"/>
      <c r="AY47" s="380"/>
      <c r="AZ47" s="381"/>
      <c r="BA47" s="381"/>
      <c r="BB47" s="381"/>
      <c r="BC47" s="381"/>
      <c r="BD47" s="382"/>
    </row>
    <row r="48" spans="1:56" ht="39.950000000000003" customHeight="1" x14ac:dyDescent="0.15">
      <c r="A48" s="87"/>
      <c r="B48" s="103">
        <f t="shared" si="2"/>
        <v>36</v>
      </c>
      <c r="C48" s="366"/>
      <c r="D48" s="367"/>
      <c r="E48" s="368"/>
      <c r="F48" s="369"/>
      <c r="G48" s="370"/>
      <c r="H48" s="371"/>
      <c r="I48" s="371"/>
      <c r="J48" s="371"/>
      <c r="K48" s="372"/>
      <c r="L48" s="373"/>
      <c r="M48" s="374"/>
      <c r="N48" s="374"/>
      <c r="O48" s="375"/>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376">
        <f t="shared" si="3"/>
        <v>0</v>
      </c>
      <c r="AV48" s="377"/>
      <c r="AW48" s="378">
        <f t="shared" si="1"/>
        <v>0</v>
      </c>
      <c r="AX48" s="379"/>
      <c r="AY48" s="380"/>
      <c r="AZ48" s="381"/>
      <c r="BA48" s="381"/>
      <c r="BB48" s="381"/>
      <c r="BC48" s="381"/>
      <c r="BD48" s="382"/>
    </row>
    <row r="49" spans="1:56" ht="39.950000000000003" customHeight="1" x14ac:dyDescent="0.15">
      <c r="A49" s="87"/>
      <c r="B49" s="103">
        <f t="shared" si="2"/>
        <v>37</v>
      </c>
      <c r="C49" s="366"/>
      <c r="D49" s="367"/>
      <c r="E49" s="368"/>
      <c r="F49" s="369"/>
      <c r="G49" s="370"/>
      <c r="H49" s="371"/>
      <c r="I49" s="371"/>
      <c r="J49" s="371"/>
      <c r="K49" s="372"/>
      <c r="L49" s="373"/>
      <c r="M49" s="374"/>
      <c r="N49" s="374"/>
      <c r="O49" s="375"/>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376">
        <f t="shared" si="3"/>
        <v>0</v>
      </c>
      <c r="AV49" s="377"/>
      <c r="AW49" s="378">
        <f t="shared" si="1"/>
        <v>0</v>
      </c>
      <c r="AX49" s="379"/>
      <c r="AY49" s="380"/>
      <c r="AZ49" s="381"/>
      <c r="BA49" s="381"/>
      <c r="BB49" s="381"/>
      <c r="BC49" s="381"/>
      <c r="BD49" s="382"/>
    </row>
    <row r="50" spans="1:56" ht="39.950000000000003" customHeight="1" x14ac:dyDescent="0.15">
      <c r="A50" s="87"/>
      <c r="B50" s="103">
        <f t="shared" si="2"/>
        <v>38</v>
      </c>
      <c r="C50" s="366"/>
      <c r="D50" s="367"/>
      <c r="E50" s="368"/>
      <c r="F50" s="369"/>
      <c r="G50" s="370"/>
      <c r="H50" s="371"/>
      <c r="I50" s="371"/>
      <c r="J50" s="371"/>
      <c r="K50" s="372"/>
      <c r="L50" s="373"/>
      <c r="M50" s="374"/>
      <c r="N50" s="374"/>
      <c r="O50" s="375"/>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376">
        <f t="shared" si="3"/>
        <v>0</v>
      </c>
      <c r="AV50" s="377"/>
      <c r="AW50" s="378">
        <f t="shared" si="1"/>
        <v>0</v>
      </c>
      <c r="AX50" s="379"/>
      <c r="AY50" s="380"/>
      <c r="AZ50" s="381"/>
      <c r="BA50" s="381"/>
      <c r="BB50" s="381"/>
      <c r="BC50" s="381"/>
      <c r="BD50" s="382"/>
    </row>
    <row r="51" spans="1:56" ht="39.950000000000003" customHeight="1" x14ac:dyDescent="0.15">
      <c r="A51" s="87"/>
      <c r="B51" s="103">
        <f t="shared" si="2"/>
        <v>39</v>
      </c>
      <c r="C51" s="366"/>
      <c r="D51" s="367"/>
      <c r="E51" s="368"/>
      <c r="F51" s="369"/>
      <c r="G51" s="370"/>
      <c r="H51" s="371"/>
      <c r="I51" s="371"/>
      <c r="J51" s="371"/>
      <c r="K51" s="372"/>
      <c r="L51" s="373"/>
      <c r="M51" s="374"/>
      <c r="N51" s="374"/>
      <c r="O51" s="375"/>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376">
        <f t="shared" si="3"/>
        <v>0</v>
      </c>
      <c r="AV51" s="377"/>
      <c r="AW51" s="378">
        <f t="shared" si="1"/>
        <v>0</v>
      </c>
      <c r="AX51" s="379"/>
      <c r="AY51" s="380"/>
      <c r="AZ51" s="381"/>
      <c r="BA51" s="381"/>
      <c r="BB51" s="381"/>
      <c r="BC51" s="381"/>
      <c r="BD51" s="382"/>
    </row>
    <row r="52" spans="1:56" ht="39.950000000000003" customHeight="1" x14ac:dyDescent="0.15">
      <c r="A52" s="87"/>
      <c r="B52" s="103">
        <f t="shared" si="2"/>
        <v>40</v>
      </c>
      <c r="C52" s="366"/>
      <c r="D52" s="367"/>
      <c r="E52" s="368"/>
      <c r="F52" s="369"/>
      <c r="G52" s="370"/>
      <c r="H52" s="371"/>
      <c r="I52" s="371"/>
      <c r="J52" s="371"/>
      <c r="K52" s="372"/>
      <c r="L52" s="373"/>
      <c r="M52" s="374"/>
      <c r="N52" s="374"/>
      <c r="O52" s="375"/>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376">
        <f t="shared" si="3"/>
        <v>0</v>
      </c>
      <c r="AV52" s="377"/>
      <c r="AW52" s="378">
        <f t="shared" si="1"/>
        <v>0</v>
      </c>
      <c r="AX52" s="379"/>
      <c r="AY52" s="380"/>
      <c r="AZ52" s="381"/>
      <c r="BA52" s="381"/>
      <c r="BB52" s="381"/>
      <c r="BC52" s="381"/>
      <c r="BD52" s="382"/>
    </row>
    <row r="53" spans="1:56" ht="39.950000000000003" customHeight="1" x14ac:dyDescent="0.15">
      <c r="A53" s="87"/>
      <c r="B53" s="103">
        <f t="shared" si="2"/>
        <v>41</v>
      </c>
      <c r="C53" s="366"/>
      <c r="D53" s="367"/>
      <c r="E53" s="368"/>
      <c r="F53" s="369"/>
      <c r="G53" s="370"/>
      <c r="H53" s="371"/>
      <c r="I53" s="371"/>
      <c r="J53" s="371"/>
      <c r="K53" s="372"/>
      <c r="L53" s="373"/>
      <c r="M53" s="374"/>
      <c r="N53" s="374"/>
      <c r="O53" s="375"/>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376">
        <f t="shared" si="3"/>
        <v>0</v>
      </c>
      <c r="AV53" s="377"/>
      <c r="AW53" s="378">
        <f t="shared" si="1"/>
        <v>0</v>
      </c>
      <c r="AX53" s="379"/>
      <c r="AY53" s="380"/>
      <c r="AZ53" s="381"/>
      <c r="BA53" s="381"/>
      <c r="BB53" s="381"/>
      <c r="BC53" s="381"/>
      <c r="BD53" s="382"/>
    </row>
    <row r="54" spans="1:56" ht="39.950000000000003" customHeight="1" x14ac:dyDescent="0.15">
      <c r="A54" s="87"/>
      <c r="B54" s="103">
        <f t="shared" si="2"/>
        <v>42</v>
      </c>
      <c r="C54" s="366"/>
      <c r="D54" s="367"/>
      <c r="E54" s="368"/>
      <c r="F54" s="369"/>
      <c r="G54" s="370"/>
      <c r="H54" s="371"/>
      <c r="I54" s="371"/>
      <c r="J54" s="371"/>
      <c r="K54" s="372"/>
      <c r="L54" s="373"/>
      <c r="M54" s="374"/>
      <c r="N54" s="374"/>
      <c r="O54" s="375"/>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376">
        <f t="shared" si="3"/>
        <v>0</v>
      </c>
      <c r="AV54" s="377"/>
      <c r="AW54" s="378">
        <f t="shared" si="1"/>
        <v>0</v>
      </c>
      <c r="AX54" s="379"/>
      <c r="AY54" s="380"/>
      <c r="AZ54" s="381"/>
      <c r="BA54" s="381"/>
      <c r="BB54" s="381"/>
      <c r="BC54" s="381"/>
      <c r="BD54" s="382"/>
    </row>
    <row r="55" spans="1:56" ht="39.950000000000003" customHeight="1" x14ac:dyDescent="0.15">
      <c r="A55" s="87"/>
      <c r="B55" s="103">
        <f t="shared" si="2"/>
        <v>43</v>
      </c>
      <c r="C55" s="366"/>
      <c r="D55" s="367"/>
      <c r="E55" s="368"/>
      <c r="F55" s="369"/>
      <c r="G55" s="370"/>
      <c r="H55" s="371"/>
      <c r="I55" s="371"/>
      <c r="J55" s="371"/>
      <c r="K55" s="372"/>
      <c r="L55" s="373"/>
      <c r="M55" s="374"/>
      <c r="N55" s="374"/>
      <c r="O55" s="375"/>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376">
        <f t="shared" si="3"/>
        <v>0</v>
      </c>
      <c r="AV55" s="377"/>
      <c r="AW55" s="378">
        <f t="shared" si="1"/>
        <v>0</v>
      </c>
      <c r="AX55" s="379"/>
      <c r="AY55" s="380"/>
      <c r="AZ55" s="381"/>
      <c r="BA55" s="381"/>
      <c r="BB55" s="381"/>
      <c r="BC55" s="381"/>
      <c r="BD55" s="382"/>
    </row>
    <row r="56" spans="1:56" ht="39.950000000000003" customHeight="1" x14ac:dyDescent="0.15">
      <c r="A56" s="87"/>
      <c r="B56" s="103">
        <f t="shared" si="2"/>
        <v>44</v>
      </c>
      <c r="C56" s="366"/>
      <c r="D56" s="367"/>
      <c r="E56" s="368"/>
      <c r="F56" s="369"/>
      <c r="G56" s="370"/>
      <c r="H56" s="371"/>
      <c r="I56" s="371"/>
      <c r="J56" s="371"/>
      <c r="K56" s="372"/>
      <c r="L56" s="373"/>
      <c r="M56" s="374"/>
      <c r="N56" s="374"/>
      <c r="O56" s="375"/>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376">
        <f t="shared" si="3"/>
        <v>0</v>
      </c>
      <c r="AV56" s="377"/>
      <c r="AW56" s="378">
        <f t="shared" si="1"/>
        <v>0</v>
      </c>
      <c r="AX56" s="379"/>
      <c r="AY56" s="380"/>
      <c r="AZ56" s="381"/>
      <c r="BA56" s="381"/>
      <c r="BB56" s="381"/>
      <c r="BC56" s="381"/>
      <c r="BD56" s="382"/>
    </row>
    <row r="57" spans="1:56" ht="39.950000000000003" customHeight="1" x14ac:dyDescent="0.15">
      <c r="A57" s="87"/>
      <c r="B57" s="103">
        <f t="shared" si="2"/>
        <v>45</v>
      </c>
      <c r="C57" s="366"/>
      <c r="D57" s="367"/>
      <c r="E57" s="368"/>
      <c r="F57" s="369"/>
      <c r="G57" s="370"/>
      <c r="H57" s="371"/>
      <c r="I57" s="371"/>
      <c r="J57" s="371"/>
      <c r="K57" s="372"/>
      <c r="L57" s="373"/>
      <c r="M57" s="374"/>
      <c r="N57" s="374"/>
      <c r="O57" s="375"/>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376">
        <f t="shared" si="3"/>
        <v>0</v>
      </c>
      <c r="AV57" s="377"/>
      <c r="AW57" s="378">
        <f t="shared" si="1"/>
        <v>0</v>
      </c>
      <c r="AX57" s="379"/>
      <c r="AY57" s="380"/>
      <c r="AZ57" s="381"/>
      <c r="BA57" s="381"/>
      <c r="BB57" s="381"/>
      <c r="BC57" s="381"/>
      <c r="BD57" s="382"/>
    </row>
    <row r="58" spans="1:56" ht="39.950000000000003" customHeight="1" x14ac:dyDescent="0.15">
      <c r="A58" s="87"/>
      <c r="B58" s="103">
        <f t="shared" si="2"/>
        <v>46</v>
      </c>
      <c r="C58" s="366"/>
      <c r="D58" s="367"/>
      <c r="E58" s="368"/>
      <c r="F58" s="369"/>
      <c r="G58" s="370"/>
      <c r="H58" s="371"/>
      <c r="I58" s="371"/>
      <c r="J58" s="371"/>
      <c r="K58" s="372"/>
      <c r="L58" s="373"/>
      <c r="M58" s="374"/>
      <c r="N58" s="374"/>
      <c r="O58" s="375"/>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376">
        <f t="shared" si="3"/>
        <v>0</v>
      </c>
      <c r="AV58" s="377"/>
      <c r="AW58" s="378">
        <f t="shared" si="1"/>
        <v>0</v>
      </c>
      <c r="AX58" s="379"/>
      <c r="AY58" s="380"/>
      <c r="AZ58" s="381"/>
      <c r="BA58" s="381"/>
      <c r="BB58" s="381"/>
      <c r="BC58" s="381"/>
      <c r="BD58" s="382"/>
    </row>
    <row r="59" spans="1:56" ht="39.950000000000003" customHeight="1" x14ac:dyDescent="0.15">
      <c r="A59" s="87"/>
      <c r="B59" s="103">
        <f t="shared" si="2"/>
        <v>47</v>
      </c>
      <c r="C59" s="366"/>
      <c r="D59" s="367"/>
      <c r="E59" s="368"/>
      <c r="F59" s="369"/>
      <c r="G59" s="370"/>
      <c r="H59" s="371"/>
      <c r="I59" s="371"/>
      <c r="J59" s="371"/>
      <c r="K59" s="372"/>
      <c r="L59" s="373"/>
      <c r="M59" s="374"/>
      <c r="N59" s="374"/>
      <c r="O59" s="375"/>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376">
        <f t="shared" si="3"/>
        <v>0</v>
      </c>
      <c r="AV59" s="377"/>
      <c r="AW59" s="378">
        <f t="shared" si="1"/>
        <v>0</v>
      </c>
      <c r="AX59" s="379"/>
      <c r="AY59" s="380"/>
      <c r="AZ59" s="381"/>
      <c r="BA59" s="381"/>
      <c r="BB59" s="381"/>
      <c r="BC59" s="381"/>
      <c r="BD59" s="382"/>
    </row>
    <row r="60" spans="1:56" ht="39.950000000000003" customHeight="1" x14ac:dyDescent="0.15">
      <c r="A60" s="87"/>
      <c r="B60" s="103">
        <f t="shared" si="2"/>
        <v>48</v>
      </c>
      <c r="C60" s="366"/>
      <c r="D60" s="367"/>
      <c r="E60" s="368"/>
      <c r="F60" s="369"/>
      <c r="G60" s="370"/>
      <c r="H60" s="371"/>
      <c r="I60" s="371"/>
      <c r="J60" s="371"/>
      <c r="K60" s="372"/>
      <c r="L60" s="373"/>
      <c r="M60" s="374"/>
      <c r="N60" s="374"/>
      <c r="O60" s="375"/>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376">
        <f t="shared" si="3"/>
        <v>0</v>
      </c>
      <c r="AV60" s="377"/>
      <c r="AW60" s="378">
        <f t="shared" si="1"/>
        <v>0</v>
      </c>
      <c r="AX60" s="379"/>
      <c r="AY60" s="380"/>
      <c r="AZ60" s="381"/>
      <c r="BA60" s="381"/>
      <c r="BB60" s="381"/>
      <c r="BC60" s="381"/>
      <c r="BD60" s="382"/>
    </row>
    <row r="61" spans="1:56" ht="39.950000000000003" customHeight="1" x14ac:dyDescent="0.15">
      <c r="A61" s="87"/>
      <c r="B61" s="103">
        <f t="shared" si="2"/>
        <v>49</v>
      </c>
      <c r="C61" s="366"/>
      <c r="D61" s="367"/>
      <c r="E61" s="368"/>
      <c r="F61" s="369"/>
      <c r="G61" s="370"/>
      <c r="H61" s="371"/>
      <c r="I61" s="371"/>
      <c r="J61" s="371"/>
      <c r="K61" s="372"/>
      <c r="L61" s="373"/>
      <c r="M61" s="374"/>
      <c r="N61" s="374"/>
      <c r="O61" s="375"/>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376">
        <f t="shared" si="3"/>
        <v>0</v>
      </c>
      <c r="AV61" s="377"/>
      <c r="AW61" s="378">
        <f t="shared" si="1"/>
        <v>0</v>
      </c>
      <c r="AX61" s="379"/>
      <c r="AY61" s="380"/>
      <c r="AZ61" s="381"/>
      <c r="BA61" s="381"/>
      <c r="BB61" s="381"/>
      <c r="BC61" s="381"/>
      <c r="BD61" s="382"/>
    </row>
    <row r="62" spans="1:56" ht="39.950000000000003" customHeight="1" x14ac:dyDescent="0.15">
      <c r="A62" s="87"/>
      <c r="B62" s="103">
        <f t="shared" si="2"/>
        <v>50</v>
      </c>
      <c r="C62" s="366"/>
      <c r="D62" s="367"/>
      <c r="E62" s="368"/>
      <c r="F62" s="369"/>
      <c r="G62" s="370"/>
      <c r="H62" s="371"/>
      <c r="I62" s="371"/>
      <c r="J62" s="371"/>
      <c r="K62" s="372"/>
      <c r="L62" s="373"/>
      <c r="M62" s="374"/>
      <c r="N62" s="374"/>
      <c r="O62" s="375"/>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376">
        <f t="shared" si="3"/>
        <v>0</v>
      </c>
      <c r="AV62" s="377"/>
      <c r="AW62" s="378">
        <f t="shared" si="1"/>
        <v>0</v>
      </c>
      <c r="AX62" s="379"/>
      <c r="AY62" s="380"/>
      <c r="AZ62" s="381"/>
      <c r="BA62" s="381"/>
      <c r="BB62" s="381"/>
      <c r="BC62" s="381"/>
      <c r="BD62" s="382"/>
    </row>
    <row r="63" spans="1:56" ht="39.950000000000003" customHeight="1" x14ac:dyDescent="0.15">
      <c r="A63" s="87"/>
      <c r="B63" s="103">
        <f t="shared" si="2"/>
        <v>51</v>
      </c>
      <c r="C63" s="366"/>
      <c r="D63" s="367"/>
      <c r="E63" s="368"/>
      <c r="F63" s="369"/>
      <c r="G63" s="370"/>
      <c r="H63" s="371"/>
      <c r="I63" s="371"/>
      <c r="J63" s="371"/>
      <c r="K63" s="372"/>
      <c r="L63" s="373"/>
      <c r="M63" s="374"/>
      <c r="N63" s="374"/>
      <c r="O63" s="375"/>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376">
        <f t="shared" si="3"/>
        <v>0</v>
      </c>
      <c r="AV63" s="377"/>
      <c r="AW63" s="378">
        <f t="shared" si="1"/>
        <v>0</v>
      </c>
      <c r="AX63" s="379"/>
      <c r="AY63" s="380"/>
      <c r="AZ63" s="381"/>
      <c r="BA63" s="381"/>
      <c r="BB63" s="381"/>
      <c r="BC63" s="381"/>
      <c r="BD63" s="382"/>
    </row>
    <row r="64" spans="1:56" ht="39.950000000000003" customHeight="1" x14ac:dyDescent="0.15">
      <c r="A64" s="87"/>
      <c r="B64" s="103">
        <f t="shared" si="2"/>
        <v>52</v>
      </c>
      <c r="C64" s="366"/>
      <c r="D64" s="367"/>
      <c r="E64" s="368"/>
      <c r="F64" s="369"/>
      <c r="G64" s="370"/>
      <c r="H64" s="371"/>
      <c r="I64" s="371"/>
      <c r="J64" s="371"/>
      <c r="K64" s="372"/>
      <c r="L64" s="373"/>
      <c r="M64" s="374"/>
      <c r="N64" s="374"/>
      <c r="O64" s="375"/>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376">
        <f t="shared" si="3"/>
        <v>0</v>
      </c>
      <c r="AV64" s="377"/>
      <c r="AW64" s="378">
        <f t="shared" si="1"/>
        <v>0</v>
      </c>
      <c r="AX64" s="379"/>
      <c r="AY64" s="380"/>
      <c r="AZ64" s="381"/>
      <c r="BA64" s="381"/>
      <c r="BB64" s="381"/>
      <c r="BC64" s="381"/>
      <c r="BD64" s="382"/>
    </row>
    <row r="65" spans="1:56" ht="39.950000000000003" customHeight="1" x14ac:dyDescent="0.15">
      <c r="A65" s="87"/>
      <c r="B65" s="103">
        <f t="shared" si="2"/>
        <v>53</v>
      </c>
      <c r="C65" s="366"/>
      <c r="D65" s="367"/>
      <c r="E65" s="368"/>
      <c r="F65" s="369"/>
      <c r="G65" s="370"/>
      <c r="H65" s="371"/>
      <c r="I65" s="371"/>
      <c r="J65" s="371"/>
      <c r="K65" s="372"/>
      <c r="L65" s="373"/>
      <c r="M65" s="374"/>
      <c r="N65" s="374"/>
      <c r="O65" s="375"/>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376">
        <f t="shared" si="3"/>
        <v>0</v>
      </c>
      <c r="AV65" s="377"/>
      <c r="AW65" s="378">
        <f t="shared" si="1"/>
        <v>0</v>
      </c>
      <c r="AX65" s="379"/>
      <c r="AY65" s="380"/>
      <c r="AZ65" s="381"/>
      <c r="BA65" s="381"/>
      <c r="BB65" s="381"/>
      <c r="BC65" s="381"/>
      <c r="BD65" s="382"/>
    </row>
    <row r="66" spans="1:56" ht="39.950000000000003" customHeight="1" x14ac:dyDescent="0.15">
      <c r="A66" s="87"/>
      <c r="B66" s="103">
        <f t="shared" si="2"/>
        <v>54</v>
      </c>
      <c r="C66" s="366"/>
      <c r="D66" s="367"/>
      <c r="E66" s="368"/>
      <c r="F66" s="369"/>
      <c r="G66" s="370"/>
      <c r="H66" s="371"/>
      <c r="I66" s="371"/>
      <c r="J66" s="371"/>
      <c r="K66" s="372"/>
      <c r="L66" s="373"/>
      <c r="M66" s="374"/>
      <c r="N66" s="374"/>
      <c r="O66" s="375"/>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376">
        <f t="shared" si="3"/>
        <v>0</v>
      </c>
      <c r="AV66" s="377"/>
      <c r="AW66" s="378">
        <f t="shared" si="1"/>
        <v>0</v>
      </c>
      <c r="AX66" s="379"/>
      <c r="AY66" s="380"/>
      <c r="AZ66" s="381"/>
      <c r="BA66" s="381"/>
      <c r="BB66" s="381"/>
      <c r="BC66" s="381"/>
      <c r="BD66" s="382"/>
    </row>
    <row r="67" spans="1:56" ht="39.950000000000003" customHeight="1" x14ac:dyDescent="0.15">
      <c r="A67" s="87"/>
      <c r="B67" s="103">
        <f t="shared" si="2"/>
        <v>55</v>
      </c>
      <c r="C67" s="366"/>
      <c r="D67" s="367"/>
      <c r="E67" s="368"/>
      <c r="F67" s="369"/>
      <c r="G67" s="370"/>
      <c r="H67" s="371"/>
      <c r="I67" s="371"/>
      <c r="J67" s="371"/>
      <c r="K67" s="372"/>
      <c r="L67" s="373"/>
      <c r="M67" s="374"/>
      <c r="N67" s="374"/>
      <c r="O67" s="375"/>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376">
        <f t="shared" si="3"/>
        <v>0</v>
      </c>
      <c r="AV67" s="377"/>
      <c r="AW67" s="378">
        <f t="shared" si="1"/>
        <v>0</v>
      </c>
      <c r="AX67" s="379"/>
      <c r="AY67" s="380"/>
      <c r="AZ67" s="381"/>
      <c r="BA67" s="381"/>
      <c r="BB67" s="381"/>
      <c r="BC67" s="381"/>
      <c r="BD67" s="382"/>
    </row>
    <row r="68" spans="1:56" ht="39.950000000000003" customHeight="1" x14ac:dyDescent="0.15">
      <c r="A68" s="87"/>
      <c r="B68" s="103">
        <f t="shared" si="2"/>
        <v>56</v>
      </c>
      <c r="C68" s="366"/>
      <c r="D68" s="367"/>
      <c r="E68" s="368"/>
      <c r="F68" s="369"/>
      <c r="G68" s="370"/>
      <c r="H68" s="371"/>
      <c r="I68" s="371"/>
      <c r="J68" s="371"/>
      <c r="K68" s="372"/>
      <c r="L68" s="373"/>
      <c r="M68" s="374"/>
      <c r="N68" s="374"/>
      <c r="O68" s="375"/>
      <c r="P68" s="125"/>
      <c r="Q68" s="126"/>
      <c r="R68" s="126"/>
      <c r="S68" s="126"/>
      <c r="T68" s="126"/>
      <c r="U68" s="126"/>
      <c r="V68" s="127"/>
      <c r="W68" s="125"/>
      <c r="X68" s="126"/>
      <c r="Y68" s="126"/>
      <c r="Z68" s="126"/>
      <c r="AA68" s="126"/>
      <c r="AB68" s="126"/>
      <c r="AC68" s="127"/>
      <c r="AD68" s="125"/>
      <c r="AE68" s="126"/>
      <c r="AF68" s="126"/>
      <c r="AG68" s="126"/>
      <c r="AH68" s="126"/>
      <c r="AI68" s="126"/>
      <c r="AJ68" s="127"/>
      <c r="AK68" s="125"/>
      <c r="AL68" s="126"/>
      <c r="AM68" s="126"/>
      <c r="AN68" s="126"/>
      <c r="AO68" s="126"/>
      <c r="AP68" s="126"/>
      <c r="AQ68" s="127"/>
      <c r="AR68" s="125"/>
      <c r="AS68" s="126"/>
      <c r="AT68" s="127"/>
      <c r="AU68" s="376">
        <f t="shared" si="3"/>
        <v>0</v>
      </c>
      <c r="AV68" s="377"/>
      <c r="AW68" s="378">
        <f t="shared" si="1"/>
        <v>0</v>
      </c>
      <c r="AX68" s="379"/>
      <c r="AY68" s="380"/>
      <c r="AZ68" s="381"/>
      <c r="BA68" s="381"/>
      <c r="BB68" s="381"/>
      <c r="BC68" s="381"/>
      <c r="BD68" s="382"/>
    </row>
    <row r="69" spans="1:56" ht="39.950000000000003" customHeight="1" x14ac:dyDescent="0.15">
      <c r="A69" s="87"/>
      <c r="B69" s="103">
        <f t="shared" si="2"/>
        <v>57</v>
      </c>
      <c r="C69" s="366"/>
      <c r="D69" s="367"/>
      <c r="E69" s="368"/>
      <c r="F69" s="369"/>
      <c r="G69" s="370"/>
      <c r="H69" s="371"/>
      <c r="I69" s="371"/>
      <c r="J69" s="371"/>
      <c r="K69" s="372"/>
      <c r="L69" s="373"/>
      <c r="M69" s="374"/>
      <c r="N69" s="374"/>
      <c r="O69" s="375"/>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376">
        <f t="shared" si="3"/>
        <v>0</v>
      </c>
      <c r="AV69" s="377"/>
      <c r="AW69" s="378">
        <f t="shared" si="1"/>
        <v>0</v>
      </c>
      <c r="AX69" s="379"/>
      <c r="AY69" s="380"/>
      <c r="AZ69" s="381"/>
      <c r="BA69" s="381"/>
      <c r="BB69" s="381"/>
      <c r="BC69" s="381"/>
      <c r="BD69" s="382"/>
    </row>
    <row r="70" spans="1:56" ht="39.950000000000003" customHeight="1" x14ac:dyDescent="0.15">
      <c r="A70" s="87"/>
      <c r="B70" s="103">
        <f t="shared" si="2"/>
        <v>58</v>
      </c>
      <c r="C70" s="366"/>
      <c r="D70" s="367"/>
      <c r="E70" s="368"/>
      <c r="F70" s="369"/>
      <c r="G70" s="370"/>
      <c r="H70" s="371"/>
      <c r="I70" s="371"/>
      <c r="J70" s="371"/>
      <c r="K70" s="372"/>
      <c r="L70" s="373"/>
      <c r="M70" s="374"/>
      <c r="N70" s="374"/>
      <c r="O70" s="375"/>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376">
        <f t="shared" si="3"/>
        <v>0</v>
      </c>
      <c r="AV70" s="377"/>
      <c r="AW70" s="378">
        <f t="shared" si="1"/>
        <v>0</v>
      </c>
      <c r="AX70" s="379"/>
      <c r="AY70" s="380"/>
      <c r="AZ70" s="381"/>
      <c r="BA70" s="381"/>
      <c r="BB70" s="381"/>
      <c r="BC70" s="381"/>
      <c r="BD70" s="382"/>
    </row>
    <row r="71" spans="1:56" ht="39.950000000000003" customHeight="1" x14ac:dyDescent="0.15">
      <c r="A71" s="87"/>
      <c r="B71" s="103">
        <f t="shared" si="2"/>
        <v>59</v>
      </c>
      <c r="C71" s="366"/>
      <c r="D71" s="367"/>
      <c r="E71" s="368"/>
      <c r="F71" s="369"/>
      <c r="G71" s="370"/>
      <c r="H71" s="371"/>
      <c r="I71" s="371"/>
      <c r="J71" s="371"/>
      <c r="K71" s="372"/>
      <c r="L71" s="373"/>
      <c r="M71" s="374"/>
      <c r="N71" s="374"/>
      <c r="O71" s="375"/>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376">
        <f t="shared" si="3"/>
        <v>0</v>
      </c>
      <c r="AV71" s="377"/>
      <c r="AW71" s="378">
        <f t="shared" si="1"/>
        <v>0</v>
      </c>
      <c r="AX71" s="379"/>
      <c r="AY71" s="380"/>
      <c r="AZ71" s="381"/>
      <c r="BA71" s="381"/>
      <c r="BB71" s="381"/>
      <c r="BC71" s="381"/>
      <c r="BD71" s="382"/>
    </row>
    <row r="72" spans="1:56" ht="39.950000000000003" customHeight="1" x14ac:dyDescent="0.15">
      <c r="A72" s="87"/>
      <c r="B72" s="103">
        <f t="shared" si="2"/>
        <v>60</v>
      </c>
      <c r="C72" s="366"/>
      <c r="D72" s="367"/>
      <c r="E72" s="368"/>
      <c r="F72" s="369"/>
      <c r="G72" s="370"/>
      <c r="H72" s="371"/>
      <c r="I72" s="371"/>
      <c r="J72" s="371"/>
      <c r="K72" s="372"/>
      <c r="L72" s="373"/>
      <c r="M72" s="374"/>
      <c r="N72" s="374"/>
      <c r="O72" s="375"/>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376">
        <f t="shared" si="3"/>
        <v>0</v>
      </c>
      <c r="AV72" s="377"/>
      <c r="AW72" s="378">
        <f t="shared" si="1"/>
        <v>0</v>
      </c>
      <c r="AX72" s="379"/>
      <c r="AY72" s="380"/>
      <c r="AZ72" s="381"/>
      <c r="BA72" s="381"/>
      <c r="BB72" s="381"/>
      <c r="BC72" s="381"/>
      <c r="BD72" s="382"/>
    </row>
    <row r="73" spans="1:56" ht="39.950000000000003" customHeight="1" x14ac:dyDescent="0.15">
      <c r="A73" s="87"/>
      <c r="B73" s="103">
        <f t="shared" si="2"/>
        <v>61</v>
      </c>
      <c r="C73" s="366"/>
      <c r="D73" s="367"/>
      <c r="E73" s="368"/>
      <c r="F73" s="369"/>
      <c r="G73" s="370"/>
      <c r="H73" s="371"/>
      <c r="I73" s="371"/>
      <c r="J73" s="371"/>
      <c r="K73" s="372"/>
      <c r="L73" s="373"/>
      <c r="M73" s="374"/>
      <c r="N73" s="374"/>
      <c r="O73" s="375"/>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376">
        <f t="shared" si="3"/>
        <v>0</v>
      </c>
      <c r="AV73" s="377"/>
      <c r="AW73" s="378">
        <f t="shared" si="1"/>
        <v>0</v>
      </c>
      <c r="AX73" s="379"/>
      <c r="AY73" s="380"/>
      <c r="AZ73" s="381"/>
      <c r="BA73" s="381"/>
      <c r="BB73" s="381"/>
      <c r="BC73" s="381"/>
      <c r="BD73" s="382"/>
    </row>
    <row r="74" spans="1:56" ht="39.950000000000003" customHeight="1" x14ac:dyDescent="0.15">
      <c r="A74" s="87"/>
      <c r="B74" s="103">
        <f t="shared" si="2"/>
        <v>62</v>
      </c>
      <c r="C74" s="366"/>
      <c r="D74" s="367"/>
      <c r="E74" s="368"/>
      <c r="F74" s="369"/>
      <c r="G74" s="370"/>
      <c r="H74" s="371"/>
      <c r="I74" s="371"/>
      <c r="J74" s="371"/>
      <c r="K74" s="372"/>
      <c r="L74" s="373"/>
      <c r="M74" s="374"/>
      <c r="N74" s="374"/>
      <c r="O74" s="375"/>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376">
        <f t="shared" si="3"/>
        <v>0</v>
      </c>
      <c r="AV74" s="377"/>
      <c r="AW74" s="378">
        <f t="shared" si="1"/>
        <v>0</v>
      </c>
      <c r="AX74" s="379"/>
      <c r="AY74" s="380"/>
      <c r="AZ74" s="381"/>
      <c r="BA74" s="381"/>
      <c r="BB74" s="381"/>
      <c r="BC74" s="381"/>
      <c r="BD74" s="382"/>
    </row>
    <row r="75" spans="1:56" ht="39.950000000000003" customHeight="1" x14ac:dyDescent="0.15">
      <c r="A75" s="87"/>
      <c r="B75" s="103">
        <f t="shared" si="2"/>
        <v>63</v>
      </c>
      <c r="C75" s="366"/>
      <c r="D75" s="367"/>
      <c r="E75" s="368"/>
      <c r="F75" s="369"/>
      <c r="G75" s="370"/>
      <c r="H75" s="371"/>
      <c r="I75" s="371"/>
      <c r="J75" s="371"/>
      <c r="K75" s="372"/>
      <c r="L75" s="373"/>
      <c r="M75" s="374"/>
      <c r="N75" s="374"/>
      <c r="O75" s="375"/>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376">
        <f t="shared" si="3"/>
        <v>0</v>
      </c>
      <c r="AV75" s="377"/>
      <c r="AW75" s="378">
        <f t="shared" si="1"/>
        <v>0</v>
      </c>
      <c r="AX75" s="379"/>
      <c r="AY75" s="380"/>
      <c r="AZ75" s="381"/>
      <c r="BA75" s="381"/>
      <c r="BB75" s="381"/>
      <c r="BC75" s="381"/>
      <c r="BD75" s="382"/>
    </row>
    <row r="76" spans="1:56" ht="39.950000000000003" customHeight="1" x14ac:dyDescent="0.15">
      <c r="A76" s="87"/>
      <c r="B76" s="103">
        <f t="shared" si="2"/>
        <v>64</v>
      </c>
      <c r="C76" s="366"/>
      <c r="D76" s="367"/>
      <c r="E76" s="368"/>
      <c r="F76" s="369"/>
      <c r="G76" s="370"/>
      <c r="H76" s="371"/>
      <c r="I76" s="371"/>
      <c r="J76" s="371"/>
      <c r="K76" s="372"/>
      <c r="L76" s="373"/>
      <c r="M76" s="374"/>
      <c r="N76" s="374"/>
      <c r="O76" s="375"/>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376">
        <f t="shared" si="3"/>
        <v>0</v>
      </c>
      <c r="AV76" s="377"/>
      <c r="AW76" s="378">
        <f t="shared" si="1"/>
        <v>0</v>
      </c>
      <c r="AX76" s="379"/>
      <c r="AY76" s="380"/>
      <c r="AZ76" s="381"/>
      <c r="BA76" s="381"/>
      <c r="BB76" s="381"/>
      <c r="BC76" s="381"/>
      <c r="BD76" s="382"/>
    </row>
    <row r="77" spans="1:56" ht="39.950000000000003" customHeight="1" x14ac:dyDescent="0.15">
      <c r="A77" s="87"/>
      <c r="B77" s="103">
        <f t="shared" si="2"/>
        <v>65</v>
      </c>
      <c r="C77" s="366"/>
      <c r="D77" s="367"/>
      <c r="E77" s="368"/>
      <c r="F77" s="369"/>
      <c r="G77" s="370"/>
      <c r="H77" s="371"/>
      <c r="I77" s="371"/>
      <c r="J77" s="371"/>
      <c r="K77" s="372"/>
      <c r="L77" s="373"/>
      <c r="M77" s="374"/>
      <c r="N77" s="374"/>
      <c r="O77" s="375"/>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376">
        <f t="shared" si="3"/>
        <v>0</v>
      </c>
      <c r="AV77" s="377"/>
      <c r="AW77" s="378">
        <f t="shared" ref="AW77:AW112" si="4">IF($AZ$3="４週",AU77/4,IF($AZ$3="暦月",AU77/($AZ$6/7),""))</f>
        <v>0</v>
      </c>
      <c r="AX77" s="379"/>
      <c r="AY77" s="380"/>
      <c r="AZ77" s="381"/>
      <c r="BA77" s="381"/>
      <c r="BB77" s="381"/>
      <c r="BC77" s="381"/>
      <c r="BD77" s="382"/>
    </row>
    <row r="78" spans="1:56" ht="39.950000000000003" customHeight="1" x14ac:dyDescent="0.15">
      <c r="A78" s="87"/>
      <c r="B78" s="103">
        <f t="shared" ref="B78:B112" si="5">B77+1</f>
        <v>66</v>
      </c>
      <c r="C78" s="366"/>
      <c r="D78" s="367"/>
      <c r="E78" s="368"/>
      <c r="F78" s="369"/>
      <c r="G78" s="370"/>
      <c r="H78" s="371"/>
      <c r="I78" s="371"/>
      <c r="J78" s="371"/>
      <c r="K78" s="372"/>
      <c r="L78" s="373"/>
      <c r="M78" s="374"/>
      <c r="N78" s="374"/>
      <c r="O78" s="375"/>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376">
        <f t="shared" si="3"/>
        <v>0</v>
      </c>
      <c r="AV78" s="377"/>
      <c r="AW78" s="378">
        <f t="shared" si="4"/>
        <v>0</v>
      </c>
      <c r="AX78" s="379"/>
      <c r="AY78" s="380"/>
      <c r="AZ78" s="381"/>
      <c r="BA78" s="381"/>
      <c r="BB78" s="381"/>
      <c r="BC78" s="381"/>
      <c r="BD78" s="382"/>
    </row>
    <row r="79" spans="1:56" ht="39.950000000000003" customHeight="1" x14ac:dyDescent="0.15">
      <c r="A79" s="87"/>
      <c r="B79" s="103">
        <f t="shared" si="5"/>
        <v>67</v>
      </c>
      <c r="C79" s="366"/>
      <c r="D79" s="367"/>
      <c r="E79" s="368"/>
      <c r="F79" s="369"/>
      <c r="G79" s="370"/>
      <c r="H79" s="371"/>
      <c r="I79" s="371"/>
      <c r="J79" s="371"/>
      <c r="K79" s="372"/>
      <c r="L79" s="373"/>
      <c r="M79" s="374"/>
      <c r="N79" s="374"/>
      <c r="O79" s="375"/>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376">
        <f t="shared" si="3"/>
        <v>0</v>
      </c>
      <c r="AV79" s="377"/>
      <c r="AW79" s="378">
        <f t="shared" si="4"/>
        <v>0</v>
      </c>
      <c r="AX79" s="379"/>
      <c r="AY79" s="380"/>
      <c r="AZ79" s="381"/>
      <c r="BA79" s="381"/>
      <c r="BB79" s="381"/>
      <c r="BC79" s="381"/>
      <c r="BD79" s="382"/>
    </row>
    <row r="80" spans="1:56" ht="39.950000000000003" customHeight="1" x14ac:dyDescent="0.15">
      <c r="A80" s="87"/>
      <c r="B80" s="103">
        <f t="shared" si="5"/>
        <v>68</v>
      </c>
      <c r="C80" s="366"/>
      <c r="D80" s="367"/>
      <c r="E80" s="368"/>
      <c r="F80" s="369"/>
      <c r="G80" s="370"/>
      <c r="H80" s="371"/>
      <c r="I80" s="371"/>
      <c r="J80" s="371"/>
      <c r="K80" s="372"/>
      <c r="L80" s="373"/>
      <c r="M80" s="374"/>
      <c r="N80" s="374"/>
      <c r="O80" s="375"/>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376">
        <f t="shared" si="3"/>
        <v>0</v>
      </c>
      <c r="AV80" s="377"/>
      <c r="AW80" s="378">
        <f t="shared" si="4"/>
        <v>0</v>
      </c>
      <c r="AX80" s="379"/>
      <c r="AY80" s="380"/>
      <c r="AZ80" s="381"/>
      <c r="BA80" s="381"/>
      <c r="BB80" s="381"/>
      <c r="BC80" s="381"/>
      <c r="BD80" s="382"/>
    </row>
    <row r="81" spans="1:56" ht="39.950000000000003" customHeight="1" x14ac:dyDescent="0.15">
      <c r="A81" s="87"/>
      <c r="B81" s="103">
        <f t="shared" si="5"/>
        <v>69</v>
      </c>
      <c r="C81" s="366"/>
      <c r="D81" s="367"/>
      <c r="E81" s="368"/>
      <c r="F81" s="369"/>
      <c r="G81" s="370"/>
      <c r="H81" s="371"/>
      <c r="I81" s="371"/>
      <c r="J81" s="371"/>
      <c r="K81" s="372"/>
      <c r="L81" s="373"/>
      <c r="M81" s="374"/>
      <c r="N81" s="374"/>
      <c r="O81" s="375"/>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376">
        <f t="shared" si="3"/>
        <v>0</v>
      </c>
      <c r="AV81" s="377"/>
      <c r="AW81" s="378">
        <f t="shared" si="4"/>
        <v>0</v>
      </c>
      <c r="AX81" s="379"/>
      <c r="AY81" s="380"/>
      <c r="AZ81" s="381"/>
      <c r="BA81" s="381"/>
      <c r="BB81" s="381"/>
      <c r="BC81" s="381"/>
      <c r="BD81" s="382"/>
    </row>
    <row r="82" spans="1:56" ht="39.950000000000003" customHeight="1" x14ac:dyDescent="0.15">
      <c r="A82" s="87"/>
      <c r="B82" s="103">
        <f t="shared" si="5"/>
        <v>70</v>
      </c>
      <c r="C82" s="366"/>
      <c r="D82" s="367"/>
      <c r="E82" s="368"/>
      <c r="F82" s="369"/>
      <c r="G82" s="370"/>
      <c r="H82" s="371"/>
      <c r="I82" s="371"/>
      <c r="J82" s="371"/>
      <c r="K82" s="372"/>
      <c r="L82" s="373"/>
      <c r="M82" s="374"/>
      <c r="N82" s="374"/>
      <c r="O82" s="375"/>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376">
        <f t="shared" si="3"/>
        <v>0</v>
      </c>
      <c r="AV82" s="377"/>
      <c r="AW82" s="378">
        <f t="shared" si="4"/>
        <v>0</v>
      </c>
      <c r="AX82" s="379"/>
      <c r="AY82" s="380"/>
      <c r="AZ82" s="381"/>
      <c r="BA82" s="381"/>
      <c r="BB82" s="381"/>
      <c r="BC82" s="381"/>
      <c r="BD82" s="382"/>
    </row>
    <row r="83" spans="1:56" ht="39.950000000000003" customHeight="1" x14ac:dyDescent="0.15">
      <c r="A83" s="87"/>
      <c r="B83" s="103">
        <f t="shared" si="5"/>
        <v>71</v>
      </c>
      <c r="C83" s="366"/>
      <c r="D83" s="367"/>
      <c r="E83" s="368"/>
      <c r="F83" s="369"/>
      <c r="G83" s="370"/>
      <c r="H83" s="371"/>
      <c r="I83" s="371"/>
      <c r="J83" s="371"/>
      <c r="K83" s="372"/>
      <c r="L83" s="373"/>
      <c r="M83" s="374"/>
      <c r="N83" s="374"/>
      <c r="O83" s="375"/>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376">
        <f t="shared" si="3"/>
        <v>0</v>
      </c>
      <c r="AV83" s="377"/>
      <c r="AW83" s="378">
        <f t="shared" si="4"/>
        <v>0</v>
      </c>
      <c r="AX83" s="379"/>
      <c r="AY83" s="380"/>
      <c r="AZ83" s="381"/>
      <c r="BA83" s="381"/>
      <c r="BB83" s="381"/>
      <c r="BC83" s="381"/>
      <c r="BD83" s="382"/>
    </row>
    <row r="84" spans="1:56" ht="39.950000000000003" customHeight="1" x14ac:dyDescent="0.15">
      <c r="A84" s="87"/>
      <c r="B84" s="103">
        <f t="shared" si="5"/>
        <v>72</v>
      </c>
      <c r="C84" s="366"/>
      <c r="D84" s="367"/>
      <c r="E84" s="368"/>
      <c r="F84" s="369"/>
      <c r="G84" s="370"/>
      <c r="H84" s="371"/>
      <c r="I84" s="371"/>
      <c r="J84" s="371"/>
      <c r="K84" s="372"/>
      <c r="L84" s="373"/>
      <c r="M84" s="374"/>
      <c r="N84" s="374"/>
      <c r="O84" s="375"/>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376">
        <f t="shared" si="3"/>
        <v>0</v>
      </c>
      <c r="AV84" s="377"/>
      <c r="AW84" s="378">
        <f t="shared" si="4"/>
        <v>0</v>
      </c>
      <c r="AX84" s="379"/>
      <c r="AY84" s="380"/>
      <c r="AZ84" s="381"/>
      <c r="BA84" s="381"/>
      <c r="BB84" s="381"/>
      <c r="BC84" s="381"/>
      <c r="BD84" s="382"/>
    </row>
    <row r="85" spans="1:56" ht="39.950000000000003" customHeight="1" x14ac:dyDescent="0.15">
      <c r="A85" s="87"/>
      <c r="B85" s="103">
        <f t="shared" si="5"/>
        <v>73</v>
      </c>
      <c r="C85" s="366"/>
      <c r="D85" s="367"/>
      <c r="E85" s="368"/>
      <c r="F85" s="369"/>
      <c r="G85" s="370"/>
      <c r="H85" s="371"/>
      <c r="I85" s="371"/>
      <c r="J85" s="371"/>
      <c r="K85" s="372"/>
      <c r="L85" s="373"/>
      <c r="M85" s="374"/>
      <c r="N85" s="374"/>
      <c r="O85" s="375"/>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376">
        <f t="shared" si="3"/>
        <v>0</v>
      </c>
      <c r="AV85" s="377"/>
      <c r="AW85" s="378">
        <f t="shared" si="4"/>
        <v>0</v>
      </c>
      <c r="AX85" s="379"/>
      <c r="AY85" s="380"/>
      <c r="AZ85" s="381"/>
      <c r="BA85" s="381"/>
      <c r="BB85" s="381"/>
      <c r="BC85" s="381"/>
      <c r="BD85" s="382"/>
    </row>
    <row r="86" spans="1:56" ht="39.950000000000003" customHeight="1" x14ac:dyDescent="0.15">
      <c r="A86" s="87"/>
      <c r="B86" s="103">
        <f t="shared" si="5"/>
        <v>74</v>
      </c>
      <c r="C86" s="366"/>
      <c r="D86" s="367"/>
      <c r="E86" s="368"/>
      <c r="F86" s="369"/>
      <c r="G86" s="370"/>
      <c r="H86" s="371"/>
      <c r="I86" s="371"/>
      <c r="J86" s="371"/>
      <c r="K86" s="372"/>
      <c r="L86" s="373"/>
      <c r="M86" s="374"/>
      <c r="N86" s="374"/>
      <c r="O86" s="375"/>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376">
        <f t="shared" si="3"/>
        <v>0</v>
      </c>
      <c r="AV86" s="377"/>
      <c r="AW86" s="378">
        <f t="shared" si="4"/>
        <v>0</v>
      </c>
      <c r="AX86" s="379"/>
      <c r="AY86" s="380"/>
      <c r="AZ86" s="381"/>
      <c r="BA86" s="381"/>
      <c r="BB86" s="381"/>
      <c r="BC86" s="381"/>
      <c r="BD86" s="382"/>
    </row>
    <row r="87" spans="1:56" ht="39.950000000000003" customHeight="1" x14ac:dyDescent="0.15">
      <c r="A87" s="87"/>
      <c r="B87" s="103">
        <f t="shared" si="5"/>
        <v>75</v>
      </c>
      <c r="C87" s="366"/>
      <c r="D87" s="367"/>
      <c r="E87" s="368"/>
      <c r="F87" s="369"/>
      <c r="G87" s="370"/>
      <c r="H87" s="371"/>
      <c r="I87" s="371"/>
      <c r="J87" s="371"/>
      <c r="K87" s="372"/>
      <c r="L87" s="373"/>
      <c r="M87" s="374"/>
      <c r="N87" s="374"/>
      <c r="O87" s="375"/>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376">
        <f t="shared" si="3"/>
        <v>0</v>
      </c>
      <c r="AV87" s="377"/>
      <c r="AW87" s="378">
        <f t="shared" si="4"/>
        <v>0</v>
      </c>
      <c r="AX87" s="379"/>
      <c r="AY87" s="380"/>
      <c r="AZ87" s="381"/>
      <c r="BA87" s="381"/>
      <c r="BB87" s="381"/>
      <c r="BC87" s="381"/>
      <c r="BD87" s="382"/>
    </row>
    <row r="88" spans="1:56" ht="39.950000000000003" customHeight="1" x14ac:dyDescent="0.15">
      <c r="A88" s="87"/>
      <c r="B88" s="103">
        <f t="shared" si="5"/>
        <v>76</v>
      </c>
      <c r="C88" s="366"/>
      <c r="D88" s="367"/>
      <c r="E88" s="368"/>
      <c r="F88" s="369"/>
      <c r="G88" s="370"/>
      <c r="H88" s="371"/>
      <c r="I88" s="371"/>
      <c r="J88" s="371"/>
      <c r="K88" s="372"/>
      <c r="L88" s="373"/>
      <c r="M88" s="374"/>
      <c r="N88" s="374"/>
      <c r="O88" s="375"/>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376">
        <f t="shared" si="3"/>
        <v>0</v>
      </c>
      <c r="AV88" s="377"/>
      <c r="AW88" s="378">
        <f t="shared" si="4"/>
        <v>0</v>
      </c>
      <c r="AX88" s="379"/>
      <c r="AY88" s="380"/>
      <c r="AZ88" s="381"/>
      <c r="BA88" s="381"/>
      <c r="BB88" s="381"/>
      <c r="BC88" s="381"/>
      <c r="BD88" s="382"/>
    </row>
    <row r="89" spans="1:56" ht="39.950000000000003" customHeight="1" x14ac:dyDescent="0.15">
      <c r="A89" s="87"/>
      <c r="B89" s="103">
        <f t="shared" si="5"/>
        <v>77</v>
      </c>
      <c r="C89" s="366"/>
      <c r="D89" s="367"/>
      <c r="E89" s="368"/>
      <c r="F89" s="369"/>
      <c r="G89" s="370"/>
      <c r="H89" s="371"/>
      <c r="I89" s="371"/>
      <c r="J89" s="371"/>
      <c r="K89" s="372"/>
      <c r="L89" s="373"/>
      <c r="M89" s="374"/>
      <c r="N89" s="374"/>
      <c r="O89" s="375"/>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376">
        <f t="shared" si="3"/>
        <v>0</v>
      </c>
      <c r="AV89" s="377"/>
      <c r="AW89" s="378">
        <f t="shared" si="4"/>
        <v>0</v>
      </c>
      <c r="AX89" s="379"/>
      <c r="AY89" s="380"/>
      <c r="AZ89" s="381"/>
      <c r="BA89" s="381"/>
      <c r="BB89" s="381"/>
      <c r="BC89" s="381"/>
      <c r="BD89" s="382"/>
    </row>
    <row r="90" spans="1:56" ht="39.950000000000003" customHeight="1" x14ac:dyDescent="0.15">
      <c r="A90" s="87"/>
      <c r="B90" s="103">
        <f t="shared" si="5"/>
        <v>78</v>
      </c>
      <c r="C90" s="366"/>
      <c r="D90" s="367"/>
      <c r="E90" s="368"/>
      <c r="F90" s="369"/>
      <c r="G90" s="370"/>
      <c r="H90" s="371"/>
      <c r="I90" s="371"/>
      <c r="J90" s="371"/>
      <c r="K90" s="372"/>
      <c r="L90" s="373"/>
      <c r="M90" s="374"/>
      <c r="N90" s="374"/>
      <c r="O90" s="375"/>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376">
        <f t="shared" si="3"/>
        <v>0</v>
      </c>
      <c r="AV90" s="377"/>
      <c r="AW90" s="378">
        <f t="shared" si="4"/>
        <v>0</v>
      </c>
      <c r="AX90" s="379"/>
      <c r="AY90" s="380"/>
      <c r="AZ90" s="381"/>
      <c r="BA90" s="381"/>
      <c r="BB90" s="381"/>
      <c r="BC90" s="381"/>
      <c r="BD90" s="382"/>
    </row>
    <row r="91" spans="1:56" ht="39.950000000000003" customHeight="1" x14ac:dyDescent="0.15">
      <c r="A91" s="87"/>
      <c r="B91" s="103">
        <f t="shared" si="5"/>
        <v>79</v>
      </c>
      <c r="C91" s="366"/>
      <c r="D91" s="367"/>
      <c r="E91" s="368"/>
      <c r="F91" s="369"/>
      <c r="G91" s="370"/>
      <c r="H91" s="371"/>
      <c r="I91" s="371"/>
      <c r="J91" s="371"/>
      <c r="K91" s="372"/>
      <c r="L91" s="373"/>
      <c r="M91" s="374"/>
      <c r="N91" s="374"/>
      <c r="O91" s="375"/>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376">
        <f t="shared" si="3"/>
        <v>0</v>
      </c>
      <c r="AV91" s="377"/>
      <c r="AW91" s="378">
        <f t="shared" si="4"/>
        <v>0</v>
      </c>
      <c r="AX91" s="379"/>
      <c r="AY91" s="380"/>
      <c r="AZ91" s="381"/>
      <c r="BA91" s="381"/>
      <c r="BB91" s="381"/>
      <c r="BC91" s="381"/>
      <c r="BD91" s="382"/>
    </row>
    <row r="92" spans="1:56" ht="39.950000000000003" customHeight="1" x14ac:dyDescent="0.15">
      <c r="A92" s="87"/>
      <c r="B92" s="103">
        <f t="shared" si="5"/>
        <v>80</v>
      </c>
      <c r="C92" s="366"/>
      <c r="D92" s="367"/>
      <c r="E92" s="368"/>
      <c r="F92" s="369"/>
      <c r="G92" s="370"/>
      <c r="H92" s="371"/>
      <c r="I92" s="371"/>
      <c r="J92" s="371"/>
      <c r="K92" s="372"/>
      <c r="L92" s="373"/>
      <c r="M92" s="374"/>
      <c r="N92" s="374"/>
      <c r="O92" s="375"/>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376">
        <f t="shared" si="3"/>
        <v>0</v>
      </c>
      <c r="AV92" s="377"/>
      <c r="AW92" s="378">
        <f t="shared" si="4"/>
        <v>0</v>
      </c>
      <c r="AX92" s="379"/>
      <c r="AY92" s="380"/>
      <c r="AZ92" s="381"/>
      <c r="BA92" s="381"/>
      <c r="BB92" s="381"/>
      <c r="BC92" s="381"/>
      <c r="BD92" s="382"/>
    </row>
    <row r="93" spans="1:56" ht="39.950000000000003" customHeight="1" x14ac:dyDescent="0.15">
      <c r="A93" s="87"/>
      <c r="B93" s="103">
        <f t="shared" si="5"/>
        <v>81</v>
      </c>
      <c r="C93" s="366"/>
      <c r="D93" s="367"/>
      <c r="E93" s="368"/>
      <c r="F93" s="369"/>
      <c r="G93" s="370"/>
      <c r="H93" s="371"/>
      <c r="I93" s="371"/>
      <c r="J93" s="371"/>
      <c r="K93" s="372"/>
      <c r="L93" s="373"/>
      <c r="M93" s="374"/>
      <c r="N93" s="374"/>
      <c r="O93" s="375"/>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376">
        <f t="shared" si="3"/>
        <v>0</v>
      </c>
      <c r="AV93" s="377"/>
      <c r="AW93" s="378">
        <f t="shared" si="4"/>
        <v>0</v>
      </c>
      <c r="AX93" s="379"/>
      <c r="AY93" s="380"/>
      <c r="AZ93" s="381"/>
      <c r="BA93" s="381"/>
      <c r="BB93" s="381"/>
      <c r="BC93" s="381"/>
      <c r="BD93" s="382"/>
    </row>
    <row r="94" spans="1:56" ht="39.950000000000003" customHeight="1" x14ac:dyDescent="0.15">
      <c r="A94" s="87"/>
      <c r="B94" s="103">
        <f t="shared" si="5"/>
        <v>82</v>
      </c>
      <c r="C94" s="366"/>
      <c r="D94" s="367"/>
      <c r="E94" s="368"/>
      <c r="F94" s="369"/>
      <c r="G94" s="370"/>
      <c r="H94" s="371"/>
      <c r="I94" s="371"/>
      <c r="J94" s="371"/>
      <c r="K94" s="372"/>
      <c r="L94" s="373"/>
      <c r="M94" s="374"/>
      <c r="N94" s="374"/>
      <c r="O94" s="375"/>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376">
        <f t="shared" si="3"/>
        <v>0</v>
      </c>
      <c r="AV94" s="377"/>
      <c r="AW94" s="378">
        <f t="shared" si="4"/>
        <v>0</v>
      </c>
      <c r="AX94" s="379"/>
      <c r="AY94" s="380"/>
      <c r="AZ94" s="381"/>
      <c r="BA94" s="381"/>
      <c r="BB94" s="381"/>
      <c r="BC94" s="381"/>
      <c r="BD94" s="382"/>
    </row>
    <row r="95" spans="1:56" ht="39.950000000000003" customHeight="1" x14ac:dyDescent="0.15">
      <c r="A95" s="87"/>
      <c r="B95" s="103">
        <f t="shared" si="5"/>
        <v>83</v>
      </c>
      <c r="C95" s="366"/>
      <c r="D95" s="367"/>
      <c r="E95" s="368"/>
      <c r="F95" s="369"/>
      <c r="G95" s="370"/>
      <c r="H95" s="371"/>
      <c r="I95" s="371"/>
      <c r="J95" s="371"/>
      <c r="K95" s="372"/>
      <c r="L95" s="373"/>
      <c r="M95" s="374"/>
      <c r="N95" s="374"/>
      <c r="O95" s="375"/>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376">
        <f t="shared" ref="AU95:AU111" si="6">IF($AZ$3="４週",SUM(P95:AQ95),IF($AZ$3="暦月",SUM(P95:AT95),""))</f>
        <v>0</v>
      </c>
      <c r="AV95" s="377"/>
      <c r="AW95" s="378">
        <f t="shared" si="4"/>
        <v>0</v>
      </c>
      <c r="AX95" s="379"/>
      <c r="AY95" s="380"/>
      <c r="AZ95" s="381"/>
      <c r="BA95" s="381"/>
      <c r="BB95" s="381"/>
      <c r="BC95" s="381"/>
      <c r="BD95" s="382"/>
    </row>
    <row r="96" spans="1:56" ht="39.950000000000003" customHeight="1" x14ac:dyDescent="0.15">
      <c r="A96" s="87"/>
      <c r="B96" s="103">
        <f t="shared" si="5"/>
        <v>84</v>
      </c>
      <c r="C96" s="366"/>
      <c r="D96" s="367"/>
      <c r="E96" s="368"/>
      <c r="F96" s="369"/>
      <c r="G96" s="370"/>
      <c r="H96" s="371"/>
      <c r="I96" s="371"/>
      <c r="J96" s="371"/>
      <c r="K96" s="372"/>
      <c r="L96" s="373"/>
      <c r="M96" s="374"/>
      <c r="N96" s="374"/>
      <c r="O96" s="375"/>
      <c r="P96" s="125"/>
      <c r="Q96" s="126"/>
      <c r="R96" s="126"/>
      <c r="S96" s="126"/>
      <c r="T96" s="126"/>
      <c r="U96" s="126"/>
      <c r="V96" s="127"/>
      <c r="W96" s="125"/>
      <c r="X96" s="126"/>
      <c r="Y96" s="126"/>
      <c r="Z96" s="126"/>
      <c r="AA96" s="126"/>
      <c r="AB96" s="126"/>
      <c r="AC96" s="127"/>
      <c r="AD96" s="125"/>
      <c r="AE96" s="126"/>
      <c r="AF96" s="126"/>
      <c r="AG96" s="126"/>
      <c r="AH96" s="126"/>
      <c r="AI96" s="126"/>
      <c r="AJ96" s="127"/>
      <c r="AK96" s="125"/>
      <c r="AL96" s="126"/>
      <c r="AM96" s="126"/>
      <c r="AN96" s="126"/>
      <c r="AO96" s="126"/>
      <c r="AP96" s="126"/>
      <c r="AQ96" s="127"/>
      <c r="AR96" s="125"/>
      <c r="AS96" s="126"/>
      <c r="AT96" s="127"/>
      <c r="AU96" s="376">
        <f t="shared" si="6"/>
        <v>0</v>
      </c>
      <c r="AV96" s="377"/>
      <c r="AW96" s="378">
        <f t="shared" si="4"/>
        <v>0</v>
      </c>
      <c r="AX96" s="379"/>
      <c r="AY96" s="380"/>
      <c r="AZ96" s="381"/>
      <c r="BA96" s="381"/>
      <c r="BB96" s="381"/>
      <c r="BC96" s="381"/>
      <c r="BD96" s="382"/>
    </row>
    <row r="97" spans="1:56" ht="39.950000000000003" customHeight="1" x14ac:dyDescent="0.15">
      <c r="A97" s="87"/>
      <c r="B97" s="103">
        <f t="shared" si="5"/>
        <v>85</v>
      </c>
      <c r="C97" s="366"/>
      <c r="D97" s="367"/>
      <c r="E97" s="368"/>
      <c r="F97" s="369"/>
      <c r="G97" s="370"/>
      <c r="H97" s="371"/>
      <c r="I97" s="371"/>
      <c r="J97" s="371"/>
      <c r="K97" s="372"/>
      <c r="L97" s="373"/>
      <c r="M97" s="374"/>
      <c r="N97" s="374"/>
      <c r="O97" s="375"/>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376">
        <f t="shared" si="6"/>
        <v>0</v>
      </c>
      <c r="AV97" s="377"/>
      <c r="AW97" s="378">
        <f t="shared" si="4"/>
        <v>0</v>
      </c>
      <c r="AX97" s="379"/>
      <c r="AY97" s="380"/>
      <c r="AZ97" s="381"/>
      <c r="BA97" s="381"/>
      <c r="BB97" s="381"/>
      <c r="BC97" s="381"/>
      <c r="BD97" s="382"/>
    </row>
    <row r="98" spans="1:56" ht="39.950000000000003" customHeight="1" x14ac:dyDescent="0.15">
      <c r="A98" s="87"/>
      <c r="B98" s="103">
        <f t="shared" si="5"/>
        <v>86</v>
      </c>
      <c r="C98" s="366"/>
      <c r="D98" s="367"/>
      <c r="E98" s="368"/>
      <c r="F98" s="369"/>
      <c r="G98" s="370"/>
      <c r="H98" s="371"/>
      <c r="I98" s="371"/>
      <c r="J98" s="371"/>
      <c r="K98" s="372"/>
      <c r="L98" s="373"/>
      <c r="M98" s="374"/>
      <c r="N98" s="374"/>
      <c r="O98" s="375"/>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376">
        <f t="shared" si="6"/>
        <v>0</v>
      </c>
      <c r="AV98" s="377"/>
      <c r="AW98" s="378">
        <f t="shared" si="4"/>
        <v>0</v>
      </c>
      <c r="AX98" s="379"/>
      <c r="AY98" s="380"/>
      <c r="AZ98" s="381"/>
      <c r="BA98" s="381"/>
      <c r="BB98" s="381"/>
      <c r="BC98" s="381"/>
      <c r="BD98" s="382"/>
    </row>
    <row r="99" spans="1:56" ht="39.950000000000003" customHeight="1" x14ac:dyDescent="0.15">
      <c r="A99" s="87"/>
      <c r="B99" s="103">
        <f t="shared" si="5"/>
        <v>87</v>
      </c>
      <c r="C99" s="366"/>
      <c r="D99" s="367"/>
      <c r="E99" s="368"/>
      <c r="F99" s="369"/>
      <c r="G99" s="370"/>
      <c r="H99" s="371"/>
      <c r="I99" s="371"/>
      <c r="J99" s="371"/>
      <c r="K99" s="372"/>
      <c r="L99" s="373"/>
      <c r="M99" s="374"/>
      <c r="N99" s="374"/>
      <c r="O99" s="375"/>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376">
        <f t="shared" si="6"/>
        <v>0</v>
      </c>
      <c r="AV99" s="377"/>
      <c r="AW99" s="378">
        <f t="shared" si="4"/>
        <v>0</v>
      </c>
      <c r="AX99" s="379"/>
      <c r="AY99" s="380"/>
      <c r="AZ99" s="381"/>
      <c r="BA99" s="381"/>
      <c r="BB99" s="381"/>
      <c r="BC99" s="381"/>
      <c r="BD99" s="382"/>
    </row>
    <row r="100" spans="1:56" ht="39.950000000000003" customHeight="1" x14ac:dyDescent="0.15">
      <c r="A100" s="87"/>
      <c r="B100" s="103">
        <f t="shared" si="5"/>
        <v>88</v>
      </c>
      <c r="C100" s="366"/>
      <c r="D100" s="367"/>
      <c r="E100" s="368"/>
      <c r="F100" s="369"/>
      <c r="G100" s="370"/>
      <c r="H100" s="371"/>
      <c r="I100" s="371"/>
      <c r="J100" s="371"/>
      <c r="K100" s="372"/>
      <c r="L100" s="373"/>
      <c r="M100" s="374"/>
      <c r="N100" s="374"/>
      <c r="O100" s="375"/>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376">
        <f t="shared" si="6"/>
        <v>0</v>
      </c>
      <c r="AV100" s="377"/>
      <c r="AW100" s="378">
        <f t="shared" si="4"/>
        <v>0</v>
      </c>
      <c r="AX100" s="379"/>
      <c r="AY100" s="380"/>
      <c r="AZ100" s="381"/>
      <c r="BA100" s="381"/>
      <c r="BB100" s="381"/>
      <c r="BC100" s="381"/>
      <c r="BD100" s="382"/>
    </row>
    <row r="101" spans="1:56" ht="39.950000000000003" customHeight="1" x14ac:dyDescent="0.15">
      <c r="A101" s="87"/>
      <c r="B101" s="103">
        <f t="shared" si="5"/>
        <v>89</v>
      </c>
      <c r="C101" s="366"/>
      <c r="D101" s="367"/>
      <c r="E101" s="368"/>
      <c r="F101" s="369"/>
      <c r="G101" s="370"/>
      <c r="H101" s="371"/>
      <c r="I101" s="371"/>
      <c r="J101" s="371"/>
      <c r="K101" s="372"/>
      <c r="L101" s="373"/>
      <c r="M101" s="374"/>
      <c r="N101" s="374"/>
      <c r="O101" s="375"/>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376">
        <f t="shared" si="6"/>
        <v>0</v>
      </c>
      <c r="AV101" s="377"/>
      <c r="AW101" s="378">
        <f t="shared" si="4"/>
        <v>0</v>
      </c>
      <c r="AX101" s="379"/>
      <c r="AY101" s="380"/>
      <c r="AZ101" s="381"/>
      <c r="BA101" s="381"/>
      <c r="BB101" s="381"/>
      <c r="BC101" s="381"/>
      <c r="BD101" s="382"/>
    </row>
    <row r="102" spans="1:56" ht="39.950000000000003" customHeight="1" x14ac:dyDescent="0.15">
      <c r="A102" s="87"/>
      <c r="B102" s="103">
        <f t="shared" si="5"/>
        <v>90</v>
      </c>
      <c r="C102" s="366"/>
      <c r="D102" s="367"/>
      <c r="E102" s="368"/>
      <c r="F102" s="369"/>
      <c r="G102" s="370"/>
      <c r="H102" s="371"/>
      <c r="I102" s="371"/>
      <c r="J102" s="371"/>
      <c r="K102" s="372"/>
      <c r="L102" s="373"/>
      <c r="M102" s="374"/>
      <c r="N102" s="374"/>
      <c r="O102" s="375"/>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376">
        <f t="shared" si="6"/>
        <v>0</v>
      </c>
      <c r="AV102" s="377"/>
      <c r="AW102" s="378">
        <f t="shared" si="4"/>
        <v>0</v>
      </c>
      <c r="AX102" s="379"/>
      <c r="AY102" s="380"/>
      <c r="AZ102" s="381"/>
      <c r="BA102" s="381"/>
      <c r="BB102" s="381"/>
      <c r="BC102" s="381"/>
      <c r="BD102" s="382"/>
    </row>
    <row r="103" spans="1:56" ht="39.950000000000003" customHeight="1" x14ac:dyDescent="0.15">
      <c r="A103" s="87"/>
      <c r="B103" s="103">
        <f t="shared" si="5"/>
        <v>91</v>
      </c>
      <c r="C103" s="366"/>
      <c r="D103" s="367"/>
      <c r="E103" s="368"/>
      <c r="F103" s="369"/>
      <c r="G103" s="370"/>
      <c r="H103" s="371"/>
      <c r="I103" s="371"/>
      <c r="J103" s="371"/>
      <c r="K103" s="372"/>
      <c r="L103" s="373"/>
      <c r="M103" s="374"/>
      <c r="N103" s="374"/>
      <c r="O103" s="375"/>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376">
        <f t="shared" si="6"/>
        <v>0</v>
      </c>
      <c r="AV103" s="377"/>
      <c r="AW103" s="378">
        <f t="shared" si="4"/>
        <v>0</v>
      </c>
      <c r="AX103" s="379"/>
      <c r="AY103" s="380"/>
      <c r="AZ103" s="381"/>
      <c r="BA103" s="381"/>
      <c r="BB103" s="381"/>
      <c r="BC103" s="381"/>
      <c r="BD103" s="382"/>
    </row>
    <row r="104" spans="1:56" ht="39.950000000000003" customHeight="1" x14ac:dyDescent="0.15">
      <c r="A104" s="87"/>
      <c r="B104" s="103">
        <f t="shared" si="5"/>
        <v>92</v>
      </c>
      <c r="C104" s="366"/>
      <c r="D104" s="367"/>
      <c r="E104" s="368"/>
      <c r="F104" s="369"/>
      <c r="G104" s="370"/>
      <c r="H104" s="371"/>
      <c r="I104" s="371"/>
      <c r="J104" s="371"/>
      <c r="K104" s="372"/>
      <c r="L104" s="373"/>
      <c r="M104" s="374"/>
      <c r="N104" s="374"/>
      <c r="O104" s="375"/>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376">
        <f t="shared" si="6"/>
        <v>0</v>
      </c>
      <c r="AV104" s="377"/>
      <c r="AW104" s="378">
        <f t="shared" si="4"/>
        <v>0</v>
      </c>
      <c r="AX104" s="379"/>
      <c r="AY104" s="380"/>
      <c r="AZ104" s="381"/>
      <c r="BA104" s="381"/>
      <c r="BB104" s="381"/>
      <c r="BC104" s="381"/>
      <c r="BD104" s="382"/>
    </row>
    <row r="105" spans="1:56" ht="39.950000000000003" customHeight="1" x14ac:dyDescent="0.15">
      <c r="A105" s="87"/>
      <c r="B105" s="103">
        <f t="shared" si="5"/>
        <v>93</v>
      </c>
      <c r="C105" s="366"/>
      <c r="D105" s="367"/>
      <c r="E105" s="368"/>
      <c r="F105" s="369"/>
      <c r="G105" s="370"/>
      <c r="H105" s="371"/>
      <c r="I105" s="371"/>
      <c r="J105" s="371"/>
      <c r="K105" s="372"/>
      <c r="L105" s="373"/>
      <c r="M105" s="374"/>
      <c r="N105" s="374"/>
      <c r="O105" s="375"/>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376">
        <f t="shared" si="6"/>
        <v>0</v>
      </c>
      <c r="AV105" s="377"/>
      <c r="AW105" s="378">
        <f t="shared" si="4"/>
        <v>0</v>
      </c>
      <c r="AX105" s="379"/>
      <c r="AY105" s="380"/>
      <c r="AZ105" s="381"/>
      <c r="BA105" s="381"/>
      <c r="BB105" s="381"/>
      <c r="BC105" s="381"/>
      <c r="BD105" s="382"/>
    </row>
    <row r="106" spans="1:56" ht="39.950000000000003" customHeight="1" x14ac:dyDescent="0.15">
      <c r="A106" s="87"/>
      <c r="B106" s="103">
        <f t="shared" si="5"/>
        <v>94</v>
      </c>
      <c r="C106" s="366"/>
      <c r="D106" s="367"/>
      <c r="E106" s="368"/>
      <c r="F106" s="369"/>
      <c r="G106" s="370"/>
      <c r="H106" s="371"/>
      <c r="I106" s="371"/>
      <c r="J106" s="371"/>
      <c r="K106" s="372"/>
      <c r="L106" s="373"/>
      <c r="M106" s="374"/>
      <c r="N106" s="374"/>
      <c r="O106" s="375"/>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376">
        <f t="shared" si="6"/>
        <v>0</v>
      </c>
      <c r="AV106" s="377"/>
      <c r="AW106" s="378">
        <f t="shared" si="4"/>
        <v>0</v>
      </c>
      <c r="AX106" s="379"/>
      <c r="AY106" s="380"/>
      <c r="AZ106" s="381"/>
      <c r="BA106" s="381"/>
      <c r="BB106" s="381"/>
      <c r="BC106" s="381"/>
      <c r="BD106" s="382"/>
    </row>
    <row r="107" spans="1:56" ht="39.950000000000003" customHeight="1" x14ac:dyDescent="0.15">
      <c r="A107" s="87"/>
      <c r="B107" s="103">
        <f t="shared" si="5"/>
        <v>95</v>
      </c>
      <c r="C107" s="366"/>
      <c r="D107" s="367"/>
      <c r="E107" s="368"/>
      <c r="F107" s="369"/>
      <c r="G107" s="370"/>
      <c r="H107" s="371"/>
      <c r="I107" s="371"/>
      <c r="J107" s="371"/>
      <c r="K107" s="372"/>
      <c r="L107" s="373"/>
      <c r="M107" s="374"/>
      <c r="N107" s="374"/>
      <c r="O107" s="375"/>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376">
        <f t="shared" si="6"/>
        <v>0</v>
      </c>
      <c r="AV107" s="377"/>
      <c r="AW107" s="378">
        <f t="shared" si="4"/>
        <v>0</v>
      </c>
      <c r="AX107" s="379"/>
      <c r="AY107" s="380"/>
      <c r="AZ107" s="381"/>
      <c r="BA107" s="381"/>
      <c r="BB107" s="381"/>
      <c r="BC107" s="381"/>
      <c r="BD107" s="382"/>
    </row>
    <row r="108" spans="1:56" ht="39.950000000000003" customHeight="1" x14ac:dyDescent="0.15">
      <c r="A108" s="87"/>
      <c r="B108" s="103">
        <f t="shared" si="5"/>
        <v>96</v>
      </c>
      <c r="C108" s="366"/>
      <c r="D108" s="367"/>
      <c r="E108" s="368"/>
      <c r="F108" s="369"/>
      <c r="G108" s="370"/>
      <c r="H108" s="371"/>
      <c r="I108" s="371"/>
      <c r="J108" s="371"/>
      <c r="K108" s="372"/>
      <c r="L108" s="373"/>
      <c r="M108" s="374"/>
      <c r="N108" s="374"/>
      <c r="O108" s="375"/>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376">
        <f t="shared" si="6"/>
        <v>0</v>
      </c>
      <c r="AV108" s="377"/>
      <c r="AW108" s="378">
        <f t="shared" si="4"/>
        <v>0</v>
      </c>
      <c r="AX108" s="379"/>
      <c r="AY108" s="380"/>
      <c r="AZ108" s="381"/>
      <c r="BA108" s="381"/>
      <c r="BB108" s="381"/>
      <c r="BC108" s="381"/>
      <c r="BD108" s="382"/>
    </row>
    <row r="109" spans="1:56" ht="39.950000000000003" customHeight="1" x14ac:dyDescent="0.15">
      <c r="A109" s="87"/>
      <c r="B109" s="103">
        <f t="shared" si="5"/>
        <v>97</v>
      </c>
      <c r="C109" s="366"/>
      <c r="D109" s="367"/>
      <c r="E109" s="368"/>
      <c r="F109" s="369"/>
      <c r="G109" s="370"/>
      <c r="H109" s="371"/>
      <c r="I109" s="371"/>
      <c r="J109" s="371"/>
      <c r="K109" s="372"/>
      <c r="L109" s="373"/>
      <c r="M109" s="374"/>
      <c r="N109" s="374"/>
      <c r="O109" s="375"/>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376">
        <f t="shared" si="6"/>
        <v>0</v>
      </c>
      <c r="AV109" s="377"/>
      <c r="AW109" s="378">
        <f t="shared" si="4"/>
        <v>0</v>
      </c>
      <c r="AX109" s="379"/>
      <c r="AY109" s="380"/>
      <c r="AZ109" s="381"/>
      <c r="BA109" s="381"/>
      <c r="BB109" s="381"/>
      <c r="BC109" s="381"/>
      <c r="BD109" s="382"/>
    </row>
    <row r="110" spans="1:56" ht="39.950000000000003" customHeight="1" x14ac:dyDescent="0.15">
      <c r="A110" s="87"/>
      <c r="B110" s="103">
        <f t="shared" si="5"/>
        <v>98</v>
      </c>
      <c r="C110" s="366"/>
      <c r="D110" s="367"/>
      <c r="E110" s="368"/>
      <c r="F110" s="369"/>
      <c r="G110" s="370"/>
      <c r="H110" s="371"/>
      <c r="I110" s="371"/>
      <c r="J110" s="371"/>
      <c r="K110" s="372"/>
      <c r="L110" s="373"/>
      <c r="M110" s="374"/>
      <c r="N110" s="374"/>
      <c r="O110" s="375"/>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376">
        <f t="shared" si="6"/>
        <v>0</v>
      </c>
      <c r="AV110" s="377"/>
      <c r="AW110" s="378">
        <f t="shared" si="4"/>
        <v>0</v>
      </c>
      <c r="AX110" s="379"/>
      <c r="AY110" s="380"/>
      <c r="AZ110" s="381"/>
      <c r="BA110" s="381"/>
      <c r="BB110" s="381"/>
      <c r="BC110" s="381"/>
      <c r="BD110" s="382"/>
    </row>
    <row r="111" spans="1:56" ht="39.950000000000003" customHeight="1" x14ac:dyDescent="0.15">
      <c r="A111" s="87"/>
      <c r="B111" s="103">
        <f t="shared" si="5"/>
        <v>99</v>
      </c>
      <c r="C111" s="366"/>
      <c r="D111" s="367"/>
      <c r="E111" s="368"/>
      <c r="F111" s="369"/>
      <c r="G111" s="370"/>
      <c r="H111" s="371"/>
      <c r="I111" s="371"/>
      <c r="J111" s="371"/>
      <c r="K111" s="372"/>
      <c r="L111" s="373"/>
      <c r="M111" s="374"/>
      <c r="N111" s="374"/>
      <c r="O111" s="375"/>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376">
        <f t="shared" si="6"/>
        <v>0</v>
      </c>
      <c r="AV111" s="377"/>
      <c r="AW111" s="378">
        <f t="shared" si="4"/>
        <v>0</v>
      </c>
      <c r="AX111" s="379"/>
      <c r="AY111" s="380"/>
      <c r="AZ111" s="381"/>
      <c r="BA111" s="381"/>
      <c r="BB111" s="381"/>
      <c r="BC111" s="381"/>
      <c r="BD111" s="382"/>
    </row>
    <row r="112" spans="1:56" ht="39.950000000000003" customHeight="1" thickBot="1" x14ac:dyDescent="0.2">
      <c r="A112" s="87"/>
      <c r="B112" s="107">
        <f t="shared" si="5"/>
        <v>100</v>
      </c>
      <c r="C112" s="397"/>
      <c r="D112" s="398"/>
      <c r="E112" s="399"/>
      <c r="F112" s="400"/>
      <c r="G112" s="401"/>
      <c r="H112" s="402"/>
      <c r="I112" s="402"/>
      <c r="J112" s="402"/>
      <c r="K112" s="403"/>
      <c r="L112" s="404"/>
      <c r="M112" s="405"/>
      <c r="N112" s="405"/>
      <c r="O112" s="406"/>
      <c r="P112" s="108"/>
      <c r="Q112" s="109"/>
      <c r="R112" s="109"/>
      <c r="S112" s="109"/>
      <c r="T112" s="109"/>
      <c r="U112" s="109"/>
      <c r="V112" s="110"/>
      <c r="W112" s="108"/>
      <c r="X112" s="109"/>
      <c r="Y112" s="109"/>
      <c r="Z112" s="109"/>
      <c r="AA112" s="109"/>
      <c r="AB112" s="109"/>
      <c r="AC112" s="110"/>
      <c r="AD112" s="108"/>
      <c r="AE112" s="109"/>
      <c r="AF112" s="109"/>
      <c r="AG112" s="109"/>
      <c r="AH112" s="109"/>
      <c r="AI112" s="109"/>
      <c r="AJ112" s="110"/>
      <c r="AK112" s="108"/>
      <c r="AL112" s="109"/>
      <c r="AM112" s="109"/>
      <c r="AN112" s="109"/>
      <c r="AO112" s="109"/>
      <c r="AP112" s="109"/>
      <c r="AQ112" s="110"/>
      <c r="AR112" s="108"/>
      <c r="AS112" s="109"/>
      <c r="AT112" s="110"/>
      <c r="AU112" s="407">
        <f t="shared" si="3"/>
        <v>0</v>
      </c>
      <c r="AV112" s="408"/>
      <c r="AW112" s="409">
        <f t="shared" si="4"/>
        <v>0</v>
      </c>
      <c r="AX112" s="410"/>
      <c r="AY112" s="411"/>
      <c r="AZ112" s="412"/>
      <c r="BA112" s="412"/>
      <c r="BB112" s="412"/>
      <c r="BC112" s="412"/>
      <c r="BD112" s="413"/>
    </row>
    <row r="113" spans="1:58" ht="20.25" customHeight="1" x14ac:dyDescent="0.15">
      <c r="A113" s="87"/>
      <c r="B113" s="83"/>
      <c r="C113" s="62"/>
      <c r="D113" s="128"/>
      <c r="E113" s="128"/>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30"/>
      <c r="AD113" s="129"/>
      <c r="AE113" s="129"/>
      <c r="AF113" s="129"/>
      <c r="AG113" s="129"/>
      <c r="AH113" s="129"/>
      <c r="AI113" s="129"/>
      <c r="AJ113" s="129"/>
      <c r="AK113" s="129"/>
      <c r="AL113" s="129"/>
      <c r="AM113" s="129"/>
      <c r="AN113" s="129"/>
      <c r="AO113" s="129"/>
      <c r="AP113" s="129"/>
      <c r="AQ113" s="129"/>
      <c r="AR113" s="129"/>
      <c r="AS113" s="129"/>
      <c r="AT113" s="129"/>
      <c r="AU113" s="129"/>
      <c r="AV113" s="83"/>
      <c r="AW113" s="83"/>
      <c r="AX113" s="87"/>
      <c r="AY113" s="87"/>
      <c r="AZ113" s="87"/>
      <c r="BA113" s="87"/>
      <c r="BB113" s="87"/>
      <c r="BC113" s="87"/>
      <c r="BD113" s="87"/>
    </row>
    <row r="114" spans="1:58" ht="20.25" customHeight="1" x14ac:dyDescent="0.15">
      <c r="C114" s="131"/>
      <c r="D114" s="131"/>
      <c r="E114" s="132"/>
      <c r="F114" s="132"/>
      <c r="G114" s="132"/>
      <c r="H114" s="132"/>
      <c r="I114" s="132"/>
      <c r="J114" s="132"/>
      <c r="K114" s="132"/>
      <c r="L114" s="132"/>
      <c r="M114" s="132"/>
      <c r="N114" s="132"/>
      <c r="O114" s="132"/>
      <c r="P114" s="132"/>
      <c r="Q114" s="132"/>
      <c r="R114" s="132"/>
      <c r="S114" s="132"/>
      <c r="T114" s="131"/>
      <c r="U114" s="132"/>
      <c r="V114" s="132"/>
      <c r="W114" s="132"/>
      <c r="X114" s="132"/>
      <c r="Y114" s="132"/>
      <c r="Z114" s="132"/>
      <c r="AA114" s="132"/>
      <c r="AB114" s="132"/>
      <c r="AC114" s="132"/>
      <c r="AD114" s="132"/>
      <c r="AE114" s="132"/>
      <c r="AF114" s="132"/>
      <c r="AJ114" s="133"/>
      <c r="AK114" s="134"/>
      <c r="AL114" s="134"/>
      <c r="AM114" s="132"/>
      <c r="AN114" s="132"/>
      <c r="AO114" s="132"/>
      <c r="AP114" s="132"/>
      <c r="AQ114" s="132"/>
      <c r="AR114" s="132"/>
      <c r="AS114" s="132"/>
      <c r="AT114" s="132"/>
      <c r="AU114" s="132"/>
      <c r="AV114" s="132"/>
      <c r="AW114" s="132"/>
      <c r="AX114" s="132"/>
      <c r="AY114" s="132"/>
      <c r="AZ114" s="132"/>
      <c r="BA114" s="132"/>
      <c r="BB114" s="132"/>
      <c r="BC114" s="132"/>
      <c r="BD114" s="132"/>
      <c r="BE114" s="134"/>
    </row>
    <row r="115" spans="1:58" ht="20.25" customHeight="1" x14ac:dyDescent="0.15">
      <c r="A115" s="132"/>
      <c r="B115" s="132"/>
      <c r="C115" s="131"/>
      <c r="D115" s="131"/>
      <c r="E115" s="132"/>
      <c r="F115" s="132"/>
      <c r="G115" s="132"/>
      <c r="H115" s="132"/>
      <c r="I115" s="132"/>
      <c r="J115" s="132"/>
      <c r="K115" s="132"/>
      <c r="L115" s="132"/>
      <c r="M115" s="132"/>
      <c r="N115" s="132"/>
      <c r="O115" s="132"/>
      <c r="P115" s="132"/>
      <c r="Q115" s="132"/>
      <c r="R115" s="132"/>
      <c r="S115" s="132"/>
      <c r="T115" s="132"/>
      <c r="U115" s="131"/>
      <c r="V115" s="132"/>
      <c r="W115" s="132"/>
      <c r="X115" s="132"/>
      <c r="Y115" s="132"/>
      <c r="Z115" s="132"/>
      <c r="AA115" s="132"/>
      <c r="AB115" s="132"/>
      <c r="AC115" s="132"/>
      <c r="AD115" s="132"/>
      <c r="AE115" s="132"/>
      <c r="AF115" s="132"/>
      <c r="AG115" s="132"/>
      <c r="AK115" s="133"/>
      <c r="AL115" s="134"/>
      <c r="AM115" s="134"/>
      <c r="AN115" s="132"/>
      <c r="AO115" s="132"/>
      <c r="AP115" s="132"/>
      <c r="AQ115" s="132"/>
      <c r="AR115" s="132"/>
      <c r="AS115" s="132"/>
      <c r="AT115" s="132"/>
      <c r="AU115" s="132"/>
      <c r="AV115" s="132"/>
      <c r="AW115" s="132"/>
      <c r="AX115" s="132"/>
      <c r="AY115" s="132"/>
      <c r="AZ115" s="132"/>
      <c r="BA115" s="132"/>
      <c r="BB115" s="132"/>
      <c r="BC115" s="132"/>
      <c r="BD115" s="132"/>
      <c r="BE115" s="132"/>
      <c r="BF115" s="134"/>
    </row>
    <row r="116" spans="1:58" ht="20.25" customHeight="1" x14ac:dyDescent="0.15">
      <c r="A116" s="132"/>
      <c r="B116" s="132"/>
      <c r="C116" s="132"/>
      <c r="D116" s="131"/>
      <c r="E116" s="132"/>
      <c r="F116" s="132"/>
      <c r="G116" s="132"/>
      <c r="H116" s="132"/>
      <c r="I116" s="132"/>
      <c r="J116" s="132"/>
      <c r="K116" s="132"/>
      <c r="L116" s="132"/>
      <c r="M116" s="132"/>
      <c r="N116" s="132"/>
      <c r="O116" s="132"/>
      <c r="P116" s="132"/>
      <c r="Q116" s="132"/>
      <c r="R116" s="132"/>
      <c r="S116" s="132"/>
      <c r="T116" s="132"/>
      <c r="U116" s="131"/>
      <c r="V116" s="132"/>
      <c r="W116" s="132"/>
      <c r="X116" s="132"/>
      <c r="Y116" s="132"/>
      <c r="Z116" s="132"/>
      <c r="AA116" s="132"/>
      <c r="AB116" s="132"/>
      <c r="AC116" s="132"/>
      <c r="AD116" s="132"/>
      <c r="AE116" s="132"/>
      <c r="AF116" s="132"/>
      <c r="AG116" s="132"/>
      <c r="AK116" s="133"/>
      <c r="AL116" s="134"/>
      <c r="AM116" s="134"/>
      <c r="AN116" s="132"/>
      <c r="AO116" s="132"/>
      <c r="AP116" s="132"/>
      <c r="AQ116" s="132"/>
      <c r="AR116" s="132"/>
      <c r="AS116" s="132"/>
      <c r="AT116" s="132"/>
      <c r="AU116" s="132"/>
      <c r="AV116" s="132"/>
      <c r="AW116" s="132"/>
      <c r="AX116" s="132"/>
      <c r="AY116" s="132"/>
      <c r="AZ116" s="132"/>
      <c r="BA116" s="132"/>
      <c r="BB116" s="132"/>
      <c r="BC116" s="132"/>
      <c r="BD116" s="132"/>
      <c r="BE116" s="132"/>
      <c r="BF116" s="134"/>
    </row>
    <row r="117" spans="1:58" ht="20.25" customHeight="1" x14ac:dyDescent="0.15">
      <c r="A117" s="132"/>
      <c r="B117" s="132"/>
      <c r="C117" s="131"/>
      <c r="D117" s="131"/>
      <c r="E117" s="132"/>
      <c r="F117" s="132"/>
      <c r="G117" s="132"/>
      <c r="H117" s="132"/>
      <c r="I117" s="132"/>
      <c r="J117" s="132"/>
      <c r="K117" s="132"/>
      <c r="L117" s="132"/>
      <c r="M117" s="132"/>
      <c r="N117" s="132"/>
      <c r="O117" s="132"/>
      <c r="P117" s="132"/>
      <c r="Q117" s="132"/>
      <c r="R117" s="132"/>
      <c r="S117" s="132"/>
      <c r="T117" s="132"/>
      <c r="U117" s="131"/>
      <c r="V117" s="132"/>
      <c r="W117" s="132"/>
      <c r="X117" s="132"/>
      <c r="Y117" s="132"/>
      <c r="Z117" s="132"/>
      <c r="AA117" s="132"/>
      <c r="AB117" s="132"/>
      <c r="AC117" s="132"/>
      <c r="AD117" s="132"/>
      <c r="AE117" s="132"/>
      <c r="AF117" s="132"/>
      <c r="AG117" s="132"/>
      <c r="AK117" s="133"/>
      <c r="AL117" s="134"/>
      <c r="AM117" s="134"/>
      <c r="AN117" s="132"/>
      <c r="AO117" s="132"/>
      <c r="AP117" s="132"/>
      <c r="AQ117" s="132"/>
      <c r="AR117" s="132"/>
      <c r="AS117" s="132"/>
      <c r="AT117" s="132"/>
      <c r="AU117" s="132"/>
      <c r="AV117" s="132"/>
      <c r="AW117" s="132"/>
      <c r="AX117" s="132"/>
      <c r="AY117" s="132"/>
      <c r="AZ117" s="132"/>
      <c r="BA117" s="132"/>
      <c r="BB117" s="132"/>
      <c r="BC117" s="132"/>
      <c r="BD117" s="132"/>
      <c r="BE117" s="132"/>
      <c r="BF117" s="134"/>
    </row>
    <row r="118" spans="1:58" ht="20.25" customHeight="1" x14ac:dyDescent="0.15">
      <c r="C118" s="133"/>
      <c r="D118" s="133"/>
      <c r="E118" s="133"/>
      <c r="F118" s="133"/>
      <c r="G118" s="133"/>
      <c r="H118" s="133"/>
      <c r="I118" s="133"/>
      <c r="J118" s="133"/>
      <c r="K118" s="133"/>
      <c r="L118" s="133"/>
      <c r="M118" s="133"/>
      <c r="N118" s="133"/>
      <c r="O118" s="133"/>
      <c r="P118" s="133"/>
      <c r="Q118" s="133"/>
      <c r="R118" s="133"/>
      <c r="S118" s="133"/>
      <c r="T118" s="133"/>
      <c r="U118" s="134"/>
      <c r="V118" s="134"/>
      <c r="W118" s="133"/>
      <c r="X118" s="133"/>
      <c r="Y118" s="133"/>
      <c r="Z118" s="133"/>
      <c r="AA118" s="133"/>
      <c r="AB118" s="133"/>
      <c r="AC118" s="133"/>
      <c r="AD118" s="133"/>
      <c r="AE118" s="133"/>
      <c r="AF118" s="133"/>
      <c r="AG118" s="133"/>
      <c r="AH118" s="133"/>
      <c r="AI118" s="133"/>
      <c r="AJ118" s="133"/>
      <c r="AK118" s="133"/>
      <c r="AL118" s="134"/>
      <c r="AM118" s="134"/>
      <c r="AN118" s="132"/>
      <c r="AO118" s="132"/>
      <c r="AP118" s="132"/>
      <c r="AQ118" s="132"/>
      <c r="AR118" s="132"/>
      <c r="AS118" s="132"/>
      <c r="AT118" s="132"/>
      <c r="AU118" s="132"/>
      <c r="AV118" s="132"/>
      <c r="AW118" s="132"/>
      <c r="AX118" s="132"/>
      <c r="AY118" s="132"/>
      <c r="AZ118" s="132"/>
      <c r="BA118" s="132"/>
      <c r="BB118" s="132"/>
      <c r="BC118" s="132"/>
      <c r="BD118" s="132"/>
      <c r="BE118" s="132"/>
      <c r="BF118" s="134"/>
    </row>
    <row r="119" spans="1:58" ht="20.25" customHeight="1" x14ac:dyDescent="0.15">
      <c r="C119" s="133"/>
      <c r="D119" s="133"/>
      <c r="E119" s="133"/>
      <c r="F119" s="133"/>
      <c r="G119" s="133"/>
      <c r="H119" s="133"/>
      <c r="I119" s="133"/>
      <c r="J119" s="133"/>
      <c r="K119" s="133"/>
      <c r="L119" s="133"/>
      <c r="M119" s="133"/>
      <c r="N119" s="133"/>
      <c r="O119" s="133"/>
      <c r="P119" s="133"/>
      <c r="Q119" s="133"/>
      <c r="R119" s="133"/>
      <c r="S119" s="133"/>
      <c r="T119" s="133"/>
      <c r="U119" s="134"/>
      <c r="V119" s="134"/>
      <c r="W119" s="133"/>
      <c r="X119" s="133"/>
      <c r="Y119" s="133"/>
      <c r="Z119" s="133"/>
      <c r="AA119" s="133"/>
      <c r="AB119" s="133"/>
      <c r="AC119" s="133"/>
      <c r="AD119" s="133"/>
      <c r="AE119" s="133"/>
      <c r="AF119" s="133"/>
      <c r="AG119" s="133"/>
      <c r="AH119" s="133"/>
      <c r="AI119" s="133"/>
      <c r="AJ119" s="133"/>
      <c r="AK119" s="133"/>
      <c r="AL119" s="134"/>
      <c r="AM119" s="134"/>
      <c r="AN119" s="132"/>
      <c r="AO119" s="132"/>
      <c r="AP119" s="132"/>
      <c r="AQ119" s="132"/>
      <c r="AR119" s="132"/>
      <c r="AS119" s="132"/>
      <c r="AT119" s="132"/>
      <c r="AU119" s="132"/>
      <c r="AV119" s="132"/>
      <c r="AW119" s="132"/>
      <c r="AX119" s="132"/>
      <c r="AY119" s="132"/>
      <c r="AZ119" s="132"/>
      <c r="BA119" s="132"/>
      <c r="BB119" s="132"/>
      <c r="BC119" s="132"/>
      <c r="BD119" s="132"/>
      <c r="BE119" s="132"/>
      <c r="BF119" s="134"/>
    </row>
  </sheetData>
  <sheetProtection sheet="1" insertRows="0"/>
  <mergeCells count="724">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7"/>
  <conditionalFormatting sqref="P13:AX112">
    <cfRule type="expression" dxfId="1" priority="1">
      <formula>INDIRECT(ADDRESS(ROW(),COLUMN()))=TRUNC(INDIRECT(ADDRESS(ROW(),COLUMN())))</formula>
    </cfRule>
  </conditionalFormatting>
  <dataValidations count="6">
    <dataValidation type="list" allowBlank="1" showInputMessage="1" sqref="E13:F112">
      <formula1>"A, B, C, D"</formula1>
    </dataValidation>
    <dataValidation type="list" allowBlank="1" showInputMessage="1" showErrorMessage="1" sqref="AZ4:BC4">
      <formula1>"予定,実績,予定・実績"</formula1>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AB3" sqref="AB3"/>
    </sheetView>
  </sheetViews>
  <sheetFormatPr defaultColWidth="4.5" defaultRowHeight="20.25" customHeight="1" x14ac:dyDescent="0.15"/>
  <cols>
    <col min="1" max="1" width="1.375" style="123" customWidth="1"/>
    <col min="2" max="56" width="5.625" style="123" customWidth="1"/>
    <col min="57" max="16384" width="4.5" style="123"/>
  </cols>
  <sheetData>
    <row r="1" spans="1:57" s="119" customFormat="1" ht="20.25" customHeight="1" x14ac:dyDescent="0.15">
      <c r="A1" s="49"/>
      <c r="B1" s="49"/>
      <c r="C1" s="50" t="s">
        <v>60</v>
      </c>
      <c r="D1" s="50"/>
      <c r="E1" s="49"/>
      <c r="F1" s="49"/>
      <c r="G1" s="51" t="s">
        <v>118</v>
      </c>
      <c r="H1" s="49"/>
      <c r="I1" s="49"/>
      <c r="J1" s="50"/>
      <c r="K1" s="50"/>
      <c r="L1" s="50"/>
      <c r="M1" s="50"/>
      <c r="N1" s="49"/>
      <c r="O1" s="49"/>
      <c r="P1" s="49"/>
      <c r="Q1" s="49"/>
      <c r="R1" s="49"/>
      <c r="S1" s="49"/>
      <c r="T1" s="49"/>
      <c r="U1" s="49"/>
      <c r="V1" s="49"/>
      <c r="W1" s="49"/>
      <c r="X1" s="49"/>
      <c r="Y1" s="49"/>
      <c r="Z1" s="49"/>
      <c r="AA1" s="49"/>
      <c r="AB1" s="49"/>
      <c r="AC1" s="49"/>
      <c r="AD1" s="49"/>
      <c r="AE1" s="49"/>
      <c r="AF1" s="49"/>
      <c r="AG1" s="49"/>
      <c r="AH1" s="49"/>
      <c r="AI1" s="49"/>
      <c r="AJ1" s="49"/>
      <c r="AK1" s="52" t="s">
        <v>62</v>
      </c>
      <c r="AL1" s="52" t="s">
        <v>119</v>
      </c>
      <c r="AM1" s="340" t="s">
        <v>64</v>
      </c>
      <c r="AN1" s="340"/>
      <c r="AO1" s="340"/>
      <c r="AP1" s="340"/>
      <c r="AQ1" s="340"/>
      <c r="AR1" s="340"/>
      <c r="AS1" s="340"/>
      <c r="AT1" s="340"/>
      <c r="AU1" s="340"/>
      <c r="AV1" s="340"/>
      <c r="AW1" s="340"/>
      <c r="AX1" s="340"/>
      <c r="AY1" s="340"/>
      <c r="AZ1" s="340"/>
      <c r="BA1" s="340"/>
      <c r="BB1" s="53" t="s">
        <v>65</v>
      </c>
      <c r="BC1" s="49"/>
      <c r="BD1" s="49"/>
    </row>
    <row r="2" spans="1:57" s="121" customFormat="1" ht="20.25" customHeight="1" x14ac:dyDescent="0.15">
      <c r="A2" s="55"/>
      <c r="B2" s="55"/>
      <c r="C2" s="55"/>
      <c r="D2" s="51"/>
      <c r="E2" s="55"/>
      <c r="F2" s="55"/>
      <c r="G2" s="55"/>
      <c r="H2" s="51"/>
      <c r="I2" s="52"/>
      <c r="J2" s="52"/>
      <c r="K2" s="52"/>
      <c r="L2" s="52"/>
      <c r="M2" s="52"/>
      <c r="N2" s="55"/>
      <c r="O2" s="55"/>
      <c r="P2" s="55"/>
      <c r="Q2" s="55"/>
      <c r="R2" s="55"/>
      <c r="S2" s="55"/>
      <c r="T2" s="52" t="s">
        <v>66</v>
      </c>
      <c r="U2" s="341">
        <v>5</v>
      </c>
      <c r="V2" s="341"/>
      <c r="W2" s="52" t="s">
        <v>120</v>
      </c>
      <c r="X2" s="342">
        <f>IF(U2=0,"",YEAR(DATE(2018+U2,1,1)))</f>
        <v>2023</v>
      </c>
      <c r="Y2" s="342"/>
      <c r="Z2" s="55" t="s">
        <v>121</v>
      </c>
      <c r="AA2" s="55" t="s">
        <v>68</v>
      </c>
      <c r="AB2" s="341">
        <v>5</v>
      </c>
      <c r="AC2" s="341"/>
      <c r="AD2" s="55" t="s">
        <v>69</v>
      </c>
      <c r="AE2" s="55"/>
      <c r="AF2" s="55"/>
      <c r="AG2" s="55"/>
      <c r="AH2" s="55"/>
      <c r="AI2" s="55"/>
      <c r="AJ2" s="53"/>
      <c r="AK2" s="52" t="s">
        <v>70</v>
      </c>
      <c r="AL2" s="52" t="s">
        <v>63</v>
      </c>
      <c r="AM2" s="341"/>
      <c r="AN2" s="341"/>
      <c r="AO2" s="341"/>
      <c r="AP2" s="341"/>
      <c r="AQ2" s="341"/>
      <c r="AR2" s="341"/>
      <c r="AS2" s="341"/>
      <c r="AT2" s="341"/>
      <c r="AU2" s="341"/>
      <c r="AV2" s="341"/>
      <c r="AW2" s="341"/>
      <c r="AX2" s="341"/>
      <c r="AY2" s="341"/>
      <c r="AZ2" s="341"/>
      <c r="BA2" s="341"/>
      <c r="BB2" s="53" t="s">
        <v>122</v>
      </c>
      <c r="BC2" s="52"/>
      <c r="BD2" s="52"/>
      <c r="BE2" s="120"/>
    </row>
    <row r="3" spans="1:57" s="121" customFormat="1" ht="20.25" customHeight="1" x14ac:dyDescent="0.15">
      <c r="A3" s="55"/>
      <c r="B3" s="55"/>
      <c r="C3" s="55"/>
      <c r="D3" s="51"/>
      <c r="E3" s="55"/>
      <c r="F3" s="55"/>
      <c r="G3" s="55"/>
      <c r="H3" s="51"/>
      <c r="I3" s="52"/>
      <c r="J3" s="52"/>
      <c r="K3" s="52"/>
      <c r="L3" s="52"/>
      <c r="M3" s="52"/>
      <c r="N3" s="55"/>
      <c r="O3" s="55"/>
      <c r="P3" s="55"/>
      <c r="Q3" s="55"/>
      <c r="R3" s="55"/>
      <c r="S3" s="55"/>
      <c r="T3" s="58"/>
      <c r="U3" s="59"/>
      <c r="V3" s="59"/>
      <c r="W3" s="60"/>
      <c r="X3" s="59"/>
      <c r="Y3" s="59"/>
      <c r="Z3" s="61"/>
      <c r="AA3" s="61"/>
      <c r="AB3" s="59"/>
      <c r="AC3" s="59"/>
      <c r="AD3" s="62"/>
      <c r="AE3" s="55"/>
      <c r="AF3" s="55"/>
      <c r="AG3" s="55"/>
      <c r="AH3" s="55"/>
      <c r="AI3" s="55"/>
      <c r="AJ3" s="53"/>
      <c r="AK3" s="52"/>
      <c r="AL3" s="52"/>
      <c r="AM3" s="63"/>
      <c r="AN3" s="63"/>
      <c r="AO3" s="63"/>
      <c r="AP3" s="63"/>
      <c r="AQ3" s="63"/>
      <c r="AR3" s="63"/>
      <c r="AS3" s="63"/>
      <c r="AT3" s="63"/>
      <c r="AU3" s="63"/>
      <c r="AV3" s="63"/>
      <c r="AW3" s="63"/>
      <c r="AX3" s="63"/>
      <c r="AY3" s="64" t="s">
        <v>123</v>
      </c>
      <c r="AZ3" s="343" t="s">
        <v>75</v>
      </c>
      <c r="BA3" s="343"/>
      <c r="BB3" s="343"/>
      <c r="BC3" s="343"/>
      <c r="BD3" s="52"/>
      <c r="BE3" s="120"/>
    </row>
    <row r="4" spans="1:57" s="121" customFormat="1" ht="20.25" customHeight="1" x14ac:dyDescent="0.15">
      <c r="A4" s="55"/>
      <c r="B4" s="65"/>
      <c r="C4" s="65"/>
      <c r="D4" s="65"/>
      <c r="E4" s="65"/>
      <c r="F4" s="65"/>
      <c r="G4" s="65"/>
      <c r="H4" s="65"/>
      <c r="I4" s="65"/>
      <c r="J4" s="66"/>
      <c r="K4" s="67"/>
      <c r="L4" s="67"/>
      <c r="M4" s="67"/>
      <c r="N4" s="67"/>
      <c r="O4" s="67"/>
      <c r="P4" s="68"/>
      <c r="Q4" s="67"/>
      <c r="R4" s="67"/>
      <c r="S4" s="69"/>
      <c r="T4" s="55"/>
      <c r="U4" s="55"/>
      <c r="V4" s="55"/>
      <c r="W4" s="55"/>
      <c r="X4" s="55"/>
      <c r="Y4" s="55"/>
      <c r="Z4" s="61"/>
      <c r="AA4" s="61"/>
      <c r="AB4" s="59"/>
      <c r="AC4" s="59"/>
      <c r="AD4" s="62"/>
      <c r="AE4" s="55"/>
      <c r="AF4" s="55"/>
      <c r="AG4" s="55"/>
      <c r="AH4" s="55"/>
      <c r="AI4" s="55"/>
      <c r="AJ4" s="53"/>
      <c r="AK4" s="52"/>
      <c r="AL4" s="52"/>
      <c r="AM4" s="63"/>
      <c r="AN4" s="63"/>
      <c r="AO4" s="63"/>
      <c r="AP4" s="63"/>
      <c r="AQ4" s="63"/>
      <c r="AR4" s="63"/>
      <c r="AS4" s="63"/>
      <c r="AT4" s="63"/>
      <c r="AU4" s="63"/>
      <c r="AV4" s="63"/>
      <c r="AW4" s="63"/>
      <c r="AX4" s="63"/>
      <c r="AY4" s="64" t="s">
        <v>124</v>
      </c>
      <c r="AZ4" s="343" t="s">
        <v>77</v>
      </c>
      <c r="BA4" s="343"/>
      <c r="BB4" s="343"/>
      <c r="BC4" s="343"/>
      <c r="BD4" s="52"/>
      <c r="BE4" s="120"/>
    </row>
    <row r="5" spans="1:57" s="121" customFormat="1" ht="20.25" customHeight="1" x14ac:dyDescent="0.15">
      <c r="A5" s="55"/>
      <c r="B5" s="70"/>
      <c r="C5" s="70"/>
      <c r="D5" s="70"/>
      <c r="E5" s="70"/>
      <c r="F5" s="70"/>
      <c r="G5" s="70"/>
      <c r="H5" s="70"/>
      <c r="I5" s="70"/>
      <c r="J5" s="71"/>
      <c r="K5" s="72"/>
      <c r="L5" s="73"/>
      <c r="M5" s="73"/>
      <c r="N5" s="73"/>
      <c r="O5" s="73"/>
      <c r="P5" s="70"/>
      <c r="Q5" s="74"/>
      <c r="R5" s="74"/>
      <c r="S5" s="75"/>
      <c r="T5" s="55"/>
      <c r="U5" s="55"/>
      <c r="V5" s="55"/>
      <c r="W5" s="55"/>
      <c r="X5" s="55"/>
      <c r="Y5" s="55"/>
      <c r="Z5" s="61"/>
      <c r="AA5" s="61"/>
      <c r="AB5" s="59"/>
      <c r="AC5" s="59"/>
      <c r="AD5" s="76"/>
      <c r="AE5" s="76"/>
      <c r="AF5" s="76"/>
      <c r="AG5" s="76"/>
      <c r="AH5" s="55"/>
      <c r="AI5" s="55"/>
      <c r="AJ5" s="76" t="s">
        <v>78</v>
      </c>
      <c r="AK5" s="76"/>
      <c r="AL5" s="76"/>
      <c r="AM5" s="76"/>
      <c r="AN5" s="76"/>
      <c r="AO5" s="76"/>
      <c r="AP5" s="76"/>
      <c r="AQ5" s="76"/>
      <c r="AR5" s="65"/>
      <c r="AS5" s="65"/>
      <c r="AT5" s="77"/>
      <c r="AU5" s="76"/>
      <c r="AV5" s="357">
        <v>40</v>
      </c>
      <c r="AW5" s="358"/>
      <c r="AX5" s="77" t="s">
        <v>79</v>
      </c>
      <c r="AY5" s="76"/>
      <c r="AZ5" s="357">
        <v>160</v>
      </c>
      <c r="BA5" s="358"/>
      <c r="BB5" s="77" t="s">
        <v>80</v>
      </c>
      <c r="BC5" s="76"/>
      <c r="BD5" s="55"/>
      <c r="BE5" s="120"/>
    </row>
    <row r="6" spans="1:57" s="121" customFormat="1" ht="20.25" customHeight="1" x14ac:dyDescent="0.15">
      <c r="A6" s="55"/>
      <c r="B6" s="70"/>
      <c r="C6" s="70"/>
      <c r="D6" s="70"/>
      <c r="E6" s="70"/>
      <c r="F6" s="70"/>
      <c r="G6" s="70"/>
      <c r="H6" s="70"/>
      <c r="I6" s="70"/>
      <c r="J6" s="70"/>
      <c r="K6" s="78"/>
      <c r="L6" s="78"/>
      <c r="M6" s="78"/>
      <c r="N6" s="70"/>
      <c r="O6" s="79"/>
      <c r="P6" s="80"/>
      <c r="Q6" s="80"/>
      <c r="R6" s="81"/>
      <c r="S6" s="82"/>
      <c r="T6" s="55"/>
      <c r="U6" s="55"/>
      <c r="V6" s="55"/>
      <c r="W6" s="55"/>
      <c r="X6" s="55"/>
      <c r="Y6" s="55"/>
      <c r="Z6" s="61"/>
      <c r="AA6" s="61"/>
      <c r="AB6" s="59"/>
      <c r="AC6" s="59"/>
      <c r="AD6" s="83"/>
      <c r="AE6" s="49"/>
      <c r="AF6" s="49"/>
      <c r="AG6" s="49"/>
      <c r="AH6" s="55"/>
      <c r="AI6" s="55"/>
      <c r="AJ6" s="55"/>
      <c r="AK6" s="55"/>
      <c r="AL6" s="49"/>
      <c r="AM6" s="49"/>
      <c r="AN6" s="84"/>
      <c r="AO6" s="85"/>
      <c r="AP6" s="85"/>
      <c r="AQ6" s="86"/>
      <c r="AR6" s="86"/>
      <c r="AS6" s="86"/>
      <c r="AT6" s="86"/>
      <c r="AU6" s="86"/>
      <c r="AV6" s="86"/>
      <c r="AW6" s="76" t="s">
        <v>81</v>
      </c>
      <c r="AX6" s="76"/>
      <c r="AY6" s="76"/>
      <c r="AZ6" s="361">
        <f>DAY(EOMONTH(DATE(X2,AB2,1),0))</f>
        <v>31</v>
      </c>
      <c r="BA6" s="362"/>
      <c r="BB6" s="77" t="s">
        <v>82</v>
      </c>
      <c r="BC6" s="55"/>
      <c r="BD6" s="55"/>
      <c r="BE6" s="120"/>
    </row>
    <row r="7" spans="1:57" ht="20.25" customHeight="1" thickBot="1" x14ac:dyDescent="0.2">
      <c r="A7" s="87"/>
      <c r="B7" s="87"/>
      <c r="C7" s="88"/>
      <c r="D7" s="88"/>
      <c r="E7" s="87"/>
      <c r="F7" s="87"/>
      <c r="G7" s="89"/>
      <c r="H7" s="87"/>
      <c r="I7" s="87"/>
      <c r="J7" s="87"/>
      <c r="K7" s="87"/>
      <c r="L7" s="87"/>
      <c r="M7" s="87"/>
      <c r="N7" s="87"/>
      <c r="O7" s="87"/>
      <c r="P7" s="87"/>
      <c r="Q7" s="87"/>
      <c r="R7" s="87"/>
      <c r="S7" s="88"/>
      <c r="T7" s="87"/>
      <c r="U7" s="87"/>
      <c r="V7" s="87"/>
      <c r="W7" s="87"/>
      <c r="X7" s="87"/>
      <c r="Y7" s="87"/>
      <c r="Z7" s="87"/>
      <c r="AA7" s="87"/>
      <c r="AB7" s="87"/>
      <c r="AC7" s="87"/>
      <c r="AD7" s="87"/>
      <c r="AE7" s="87"/>
      <c r="AF7" s="87"/>
      <c r="AG7" s="87"/>
      <c r="AH7" s="87"/>
      <c r="AI7" s="87"/>
      <c r="AJ7" s="88"/>
      <c r="AK7" s="87"/>
      <c r="AL7" s="87"/>
      <c r="AM7" s="87"/>
      <c r="AN7" s="87"/>
      <c r="AO7" s="87"/>
      <c r="AP7" s="87"/>
      <c r="AQ7" s="87"/>
      <c r="AR7" s="87"/>
      <c r="AS7" s="87"/>
      <c r="AT7" s="87"/>
      <c r="AU7" s="87"/>
      <c r="AV7" s="87"/>
      <c r="AW7" s="87"/>
      <c r="AX7" s="87"/>
      <c r="AY7" s="87"/>
      <c r="AZ7" s="87"/>
      <c r="BA7" s="87"/>
      <c r="BB7" s="87"/>
      <c r="BC7" s="90"/>
      <c r="BD7" s="90"/>
      <c r="BE7" s="122"/>
    </row>
    <row r="8" spans="1:57" ht="20.25" customHeight="1" thickBot="1" x14ac:dyDescent="0.2">
      <c r="A8" s="87"/>
      <c r="B8" s="323" t="s">
        <v>113</v>
      </c>
      <c r="C8" s="326" t="s">
        <v>114</v>
      </c>
      <c r="D8" s="327"/>
      <c r="E8" s="332" t="s">
        <v>125</v>
      </c>
      <c r="F8" s="327"/>
      <c r="G8" s="332" t="s">
        <v>86</v>
      </c>
      <c r="H8" s="326"/>
      <c r="I8" s="326"/>
      <c r="J8" s="326"/>
      <c r="K8" s="327"/>
      <c r="L8" s="332" t="s">
        <v>87</v>
      </c>
      <c r="M8" s="326"/>
      <c r="N8" s="326"/>
      <c r="O8" s="335"/>
      <c r="P8" s="338" t="s">
        <v>126</v>
      </c>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44" t="str">
        <f>IF(AZ3="４週","(9)1～4週目の勤務時間数合計","(9)1か月の勤務時間数合計")</f>
        <v>(9)1～4週目の勤務時間数合計</v>
      </c>
      <c r="AV8" s="345"/>
      <c r="AW8" s="344" t="s">
        <v>89</v>
      </c>
      <c r="AX8" s="345"/>
      <c r="AY8" s="352" t="s">
        <v>90</v>
      </c>
      <c r="AZ8" s="352"/>
      <c r="BA8" s="352"/>
      <c r="BB8" s="352"/>
      <c r="BC8" s="352"/>
      <c r="BD8" s="352"/>
    </row>
    <row r="9" spans="1:57" ht="20.25" customHeight="1" thickBot="1" x14ac:dyDescent="0.2">
      <c r="A9" s="87"/>
      <c r="B9" s="324"/>
      <c r="C9" s="328"/>
      <c r="D9" s="329"/>
      <c r="E9" s="333"/>
      <c r="F9" s="329"/>
      <c r="G9" s="333"/>
      <c r="H9" s="328"/>
      <c r="I9" s="328"/>
      <c r="J9" s="328"/>
      <c r="K9" s="329"/>
      <c r="L9" s="333"/>
      <c r="M9" s="328"/>
      <c r="N9" s="328"/>
      <c r="O9" s="336"/>
      <c r="P9" s="354" t="s">
        <v>91</v>
      </c>
      <c r="Q9" s="355"/>
      <c r="R9" s="355"/>
      <c r="S9" s="355"/>
      <c r="T9" s="355"/>
      <c r="U9" s="355"/>
      <c r="V9" s="356"/>
      <c r="W9" s="354" t="s">
        <v>92</v>
      </c>
      <c r="X9" s="355"/>
      <c r="Y9" s="355"/>
      <c r="Z9" s="355"/>
      <c r="AA9" s="355"/>
      <c r="AB9" s="355"/>
      <c r="AC9" s="356"/>
      <c r="AD9" s="354" t="s">
        <v>93</v>
      </c>
      <c r="AE9" s="355"/>
      <c r="AF9" s="355"/>
      <c r="AG9" s="355"/>
      <c r="AH9" s="355"/>
      <c r="AI9" s="355"/>
      <c r="AJ9" s="356"/>
      <c r="AK9" s="354" t="s">
        <v>94</v>
      </c>
      <c r="AL9" s="355"/>
      <c r="AM9" s="355"/>
      <c r="AN9" s="355"/>
      <c r="AO9" s="355"/>
      <c r="AP9" s="355"/>
      <c r="AQ9" s="356"/>
      <c r="AR9" s="354" t="s">
        <v>95</v>
      </c>
      <c r="AS9" s="355"/>
      <c r="AT9" s="356"/>
      <c r="AU9" s="346"/>
      <c r="AV9" s="347"/>
      <c r="AW9" s="346"/>
      <c r="AX9" s="347"/>
      <c r="AY9" s="352"/>
      <c r="AZ9" s="352"/>
      <c r="BA9" s="352"/>
      <c r="BB9" s="352"/>
      <c r="BC9" s="352"/>
      <c r="BD9" s="352"/>
    </row>
    <row r="10" spans="1:57" ht="20.25" customHeight="1" thickBot="1" x14ac:dyDescent="0.2">
      <c r="A10" s="87"/>
      <c r="B10" s="324"/>
      <c r="C10" s="328"/>
      <c r="D10" s="329"/>
      <c r="E10" s="333"/>
      <c r="F10" s="329"/>
      <c r="G10" s="333"/>
      <c r="H10" s="328"/>
      <c r="I10" s="328"/>
      <c r="J10" s="328"/>
      <c r="K10" s="329"/>
      <c r="L10" s="333"/>
      <c r="M10" s="328"/>
      <c r="N10" s="328"/>
      <c r="O10" s="336"/>
      <c r="P10" s="93">
        <f>DAY(DATE($X$2,$AB$2,1))</f>
        <v>1</v>
      </c>
      <c r="Q10" s="94">
        <f>DAY(DATE($X$2,$AB$2,2))</f>
        <v>2</v>
      </c>
      <c r="R10" s="94">
        <f>DAY(DATE($X$2,$AB$2,3))</f>
        <v>3</v>
      </c>
      <c r="S10" s="94">
        <f>DAY(DATE($X$2,$AB$2,4))</f>
        <v>4</v>
      </c>
      <c r="T10" s="94">
        <f>DAY(DATE($X$2,$AB$2,5))</f>
        <v>5</v>
      </c>
      <c r="U10" s="94">
        <f>DAY(DATE($X$2,$AB$2,6))</f>
        <v>6</v>
      </c>
      <c r="V10" s="95">
        <f>DAY(DATE($X$2,$AB$2,7))</f>
        <v>7</v>
      </c>
      <c r="W10" s="93">
        <f>DAY(DATE($X$2,$AB$2,8))</f>
        <v>8</v>
      </c>
      <c r="X10" s="94">
        <f>DAY(DATE($X$2,$AB$2,9))</f>
        <v>9</v>
      </c>
      <c r="Y10" s="94">
        <f>DAY(DATE($X$2,$AB$2,10))</f>
        <v>10</v>
      </c>
      <c r="Z10" s="94">
        <f>DAY(DATE($X$2,$AB$2,11))</f>
        <v>11</v>
      </c>
      <c r="AA10" s="94">
        <f>DAY(DATE($X$2,$AB$2,12))</f>
        <v>12</v>
      </c>
      <c r="AB10" s="94">
        <f>DAY(DATE($X$2,$AB$2,13))</f>
        <v>13</v>
      </c>
      <c r="AC10" s="95">
        <f>DAY(DATE($X$2,$AB$2,14))</f>
        <v>14</v>
      </c>
      <c r="AD10" s="93">
        <f>DAY(DATE($X$2,$AB$2,15))</f>
        <v>15</v>
      </c>
      <c r="AE10" s="94">
        <f>DAY(DATE($X$2,$AB$2,16))</f>
        <v>16</v>
      </c>
      <c r="AF10" s="94">
        <f>DAY(DATE($X$2,$AB$2,17))</f>
        <v>17</v>
      </c>
      <c r="AG10" s="94">
        <f>DAY(DATE($X$2,$AB$2,18))</f>
        <v>18</v>
      </c>
      <c r="AH10" s="94">
        <f>DAY(DATE($X$2,$AB$2,19))</f>
        <v>19</v>
      </c>
      <c r="AI10" s="94">
        <f>DAY(DATE($X$2,$AB$2,20))</f>
        <v>20</v>
      </c>
      <c r="AJ10" s="95">
        <f>DAY(DATE($X$2,$AB$2,21))</f>
        <v>21</v>
      </c>
      <c r="AK10" s="93">
        <f>DAY(DATE($X$2,$AB$2,22))</f>
        <v>22</v>
      </c>
      <c r="AL10" s="94">
        <f>DAY(DATE($X$2,$AB$2,23))</f>
        <v>23</v>
      </c>
      <c r="AM10" s="94">
        <f>DAY(DATE($X$2,$AB$2,24))</f>
        <v>24</v>
      </c>
      <c r="AN10" s="94">
        <f>DAY(DATE($X$2,$AB$2,25))</f>
        <v>25</v>
      </c>
      <c r="AO10" s="94">
        <f>DAY(DATE($X$2,$AB$2,26))</f>
        <v>26</v>
      </c>
      <c r="AP10" s="94">
        <f>DAY(DATE($X$2,$AB$2,27))</f>
        <v>27</v>
      </c>
      <c r="AQ10" s="95">
        <f>DAY(DATE($X$2,$AB$2,28))</f>
        <v>28</v>
      </c>
      <c r="AR10" s="93" t="str">
        <f>IF(AZ3="暦月",IF(DAY(DATE($X$2,$AB$2,29))=29,29,""),"")</f>
        <v/>
      </c>
      <c r="AS10" s="94" t="str">
        <f>IF(AZ3="暦月",IF(DAY(DATE($X$2,$AB$2,30))=30,30,""),"")</f>
        <v/>
      </c>
      <c r="AT10" s="135" t="str">
        <f>IF(AZ3="暦月",IF(DAY(DATE($X$2,$AB$2,31))=31,31,""),"")</f>
        <v/>
      </c>
      <c r="AU10" s="346"/>
      <c r="AV10" s="347"/>
      <c r="AW10" s="346"/>
      <c r="AX10" s="347"/>
      <c r="AY10" s="352"/>
      <c r="AZ10" s="352"/>
      <c r="BA10" s="352"/>
      <c r="BB10" s="352"/>
      <c r="BC10" s="352"/>
      <c r="BD10" s="352"/>
    </row>
    <row r="11" spans="1:57" ht="20.25" hidden="1" customHeight="1" thickBot="1" x14ac:dyDescent="0.2">
      <c r="A11" s="87"/>
      <c r="B11" s="324"/>
      <c r="C11" s="328"/>
      <c r="D11" s="329"/>
      <c r="E11" s="333"/>
      <c r="F11" s="329"/>
      <c r="G11" s="333"/>
      <c r="H11" s="328"/>
      <c r="I11" s="328"/>
      <c r="J11" s="328"/>
      <c r="K11" s="329"/>
      <c r="L11" s="333"/>
      <c r="M11" s="328"/>
      <c r="N11" s="328"/>
      <c r="O11" s="336"/>
      <c r="P11" s="93">
        <f>WEEKDAY(DATE($X$2,$AB$2,1))</f>
        <v>2</v>
      </c>
      <c r="Q11" s="94">
        <f>WEEKDAY(DATE($X$2,$AB$2,2))</f>
        <v>3</v>
      </c>
      <c r="R11" s="94">
        <f>WEEKDAY(DATE($X$2,$AB$2,3))</f>
        <v>4</v>
      </c>
      <c r="S11" s="94">
        <f>WEEKDAY(DATE($X$2,$AB$2,4))</f>
        <v>5</v>
      </c>
      <c r="T11" s="94">
        <f>WEEKDAY(DATE($X$2,$AB$2,5))</f>
        <v>6</v>
      </c>
      <c r="U11" s="94">
        <f>WEEKDAY(DATE($X$2,$AB$2,6))</f>
        <v>7</v>
      </c>
      <c r="V11" s="95">
        <f>WEEKDAY(DATE($X$2,$AB$2,7))</f>
        <v>1</v>
      </c>
      <c r="W11" s="93">
        <f>WEEKDAY(DATE($X$2,$AB$2,8))</f>
        <v>2</v>
      </c>
      <c r="X11" s="94">
        <f>WEEKDAY(DATE($X$2,$AB$2,9))</f>
        <v>3</v>
      </c>
      <c r="Y11" s="94">
        <f>WEEKDAY(DATE($X$2,$AB$2,10))</f>
        <v>4</v>
      </c>
      <c r="Z11" s="94">
        <f>WEEKDAY(DATE($X$2,$AB$2,11))</f>
        <v>5</v>
      </c>
      <c r="AA11" s="94">
        <f>WEEKDAY(DATE($X$2,$AB$2,12))</f>
        <v>6</v>
      </c>
      <c r="AB11" s="94">
        <f>WEEKDAY(DATE($X$2,$AB$2,13))</f>
        <v>7</v>
      </c>
      <c r="AC11" s="95">
        <f>WEEKDAY(DATE($X$2,$AB$2,14))</f>
        <v>1</v>
      </c>
      <c r="AD11" s="93">
        <f>WEEKDAY(DATE($X$2,$AB$2,15))</f>
        <v>2</v>
      </c>
      <c r="AE11" s="94">
        <f>WEEKDAY(DATE($X$2,$AB$2,16))</f>
        <v>3</v>
      </c>
      <c r="AF11" s="94">
        <f>WEEKDAY(DATE($X$2,$AB$2,17))</f>
        <v>4</v>
      </c>
      <c r="AG11" s="94">
        <f>WEEKDAY(DATE($X$2,$AB$2,18))</f>
        <v>5</v>
      </c>
      <c r="AH11" s="94">
        <f>WEEKDAY(DATE($X$2,$AB$2,19))</f>
        <v>6</v>
      </c>
      <c r="AI11" s="94">
        <f>WEEKDAY(DATE($X$2,$AB$2,20))</f>
        <v>7</v>
      </c>
      <c r="AJ11" s="95">
        <f>WEEKDAY(DATE($X$2,$AB$2,21))</f>
        <v>1</v>
      </c>
      <c r="AK11" s="93">
        <f>WEEKDAY(DATE($X$2,$AB$2,22))</f>
        <v>2</v>
      </c>
      <c r="AL11" s="94">
        <f>WEEKDAY(DATE($X$2,$AB$2,23))</f>
        <v>3</v>
      </c>
      <c r="AM11" s="94">
        <f>WEEKDAY(DATE($X$2,$AB$2,24))</f>
        <v>4</v>
      </c>
      <c r="AN11" s="94">
        <f>WEEKDAY(DATE($X$2,$AB$2,25))</f>
        <v>5</v>
      </c>
      <c r="AO11" s="94">
        <f>WEEKDAY(DATE($X$2,$AB$2,26))</f>
        <v>6</v>
      </c>
      <c r="AP11" s="94">
        <f>WEEKDAY(DATE($X$2,$AB$2,27))</f>
        <v>7</v>
      </c>
      <c r="AQ11" s="95">
        <f>WEEKDAY(DATE($X$2,$AB$2,28))</f>
        <v>1</v>
      </c>
      <c r="AR11" s="93">
        <f>IF(AR10=29,WEEKDAY(DATE($X$2,$AB$2,29)),0)</f>
        <v>0</v>
      </c>
      <c r="AS11" s="94">
        <f>IF(AS10=30,WEEKDAY(DATE($X$2,$AB$2,30)),0)</f>
        <v>0</v>
      </c>
      <c r="AT11" s="135">
        <f>IF(AT10=31,WEEKDAY(DATE($X$2,$AB$2,31)),0)</f>
        <v>0</v>
      </c>
      <c r="AU11" s="348"/>
      <c r="AV11" s="349"/>
      <c r="AW11" s="348"/>
      <c r="AX11" s="349"/>
      <c r="AY11" s="353"/>
      <c r="AZ11" s="353"/>
      <c r="BA11" s="353"/>
      <c r="BB11" s="353"/>
      <c r="BC11" s="353"/>
      <c r="BD11" s="353"/>
    </row>
    <row r="12" spans="1:57" ht="20.25" customHeight="1" thickBot="1" x14ac:dyDescent="0.2">
      <c r="A12" s="87"/>
      <c r="B12" s="325"/>
      <c r="C12" s="330"/>
      <c r="D12" s="331"/>
      <c r="E12" s="334"/>
      <c r="F12" s="331"/>
      <c r="G12" s="334"/>
      <c r="H12" s="330"/>
      <c r="I12" s="330"/>
      <c r="J12" s="330"/>
      <c r="K12" s="331"/>
      <c r="L12" s="334"/>
      <c r="M12" s="330"/>
      <c r="N12" s="330"/>
      <c r="O12" s="337"/>
      <c r="P12" s="96" t="str">
        <f>IF(P11=1,"日",IF(P11=2,"月",IF(P11=3,"火",IF(P11=4,"水",IF(P11=5,"木",IF(P11=6,"金","土"))))))</f>
        <v>月</v>
      </c>
      <c r="Q12" s="97" t="str">
        <f t="shared" ref="Q12:AQ12" si="0">IF(Q11=1,"日",IF(Q11=2,"月",IF(Q11=3,"火",IF(Q11=4,"水",IF(Q11=5,"木",IF(Q11=6,"金","土"))))))</f>
        <v>火</v>
      </c>
      <c r="R12" s="97" t="str">
        <f t="shared" si="0"/>
        <v>水</v>
      </c>
      <c r="S12" s="97" t="str">
        <f t="shared" si="0"/>
        <v>木</v>
      </c>
      <c r="T12" s="97" t="str">
        <f t="shared" si="0"/>
        <v>金</v>
      </c>
      <c r="U12" s="97" t="str">
        <f t="shared" si="0"/>
        <v>土</v>
      </c>
      <c r="V12" s="98" t="str">
        <f t="shared" si="0"/>
        <v>日</v>
      </c>
      <c r="W12" s="96" t="str">
        <f t="shared" si="0"/>
        <v>月</v>
      </c>
      <c r="X12" s="97" t="str">
        <f t="shared" si="0"/>
        <v>火</v>
      </c>
      <c r="Y12" s="97" t="str">
        <f t="shared" si="0"/>
        <v>水</v>
      </c>
      <c r="Z12" s="97" t="str">
        <f t="shared" si="0"/>
        <v>木</v>
      </c>
      <c r="AA12" s="97" t="str">
        <f t="shared" si="0"/>
        <v>金</v>
      </c>
      <c r="AB12" s="97" t="str">
        <f t="shared" si="0"/>
        <v>土</v>
      </c>
      <c r="AC12" s="98" t="str">
        <f t="shared" si="0"/>
        <v>日</v>
      </c>
      <c r="AD12" s="96" t="str">
        <f t="shared" si="0"/>
        <v>月</v>
      </c>
      <c r="AE12" s="97" t="str">
        <f t="shared" si="0"/>
        <v>火</v>
      </c>
      <c r="AF12" s="97" t="str">
        <f t="shared" si="0"/>
        <v>水</v>
      </c>
      <c r="AG12" s="97" t="str">
        <f t="shared" si="0"/>
        <v>木</v>
      </c>
      <c r="AH12" s="97" t="str">
        <f t="shared" si="0"/>
        <v>金</v>
      </c>
      <c r="AI12" s="97" t="str">
        <f t="shared" si="0"/>
        <v>土</v>
      </c>
      <c r="AJ12" s="98" t="str">
        <f t="shared" si="0"/>
        <v>日</v>
      </c>
      <c r="AK12" s="96" t="str">
        <f t="shared" si="0"/>
        <v>月</v>
      </c>
      <c r="AL12" s="97" t="str">
        <f t="shared" si="0"/>
        <v>火</v>
      </c>
      <c r="AM12" s="97" t="str">
        <f t="shared" si="0"/>
        <v>水</v>
      </c>
      <c r="AN12" s="97" t="str">
        <f t="shared" si="0"/>
        <v>木</v>
      </c>
      <c r="AO12" s="97" t="str">
        <f t="shared" si="0"/>
        <v>金</v>
      </c>
      <c r="AP12" s="97" t="str">
        <f t="shared" si="0"/>
        <v>土</v>
      </c>
      <c r="AQ12" s="98" t="str">
        <f t="shared" si="0"/>
        <v>日</v>
      </c>
      <c r="AR12" s="97" t="str">
        <f>IF(AR11=1,"日",IF(AR11=2,"月",IF(AR11=3,"火",IF(AR11=4,"水",IF(AR11=5,"木",IF(AR11=6,"金",IF(AR11=0,"","土")))))))</f>
        <v/>
      </c>
      <c r="AS12" s="97" t="str">
        <f>IF(AS11=1,"日",IF(AS11=2,"月",IF(AS11=3,"火",IF(AS11=4,"水",IF(AS11=5,"木",IF(AS11=6,"金",IF(AS11=0,"","土")))))))</f>
        <v/>
      </c>
      <c r="AT12" s="136" t="str">
        <f>IF(AT11=1,"日",IF(AT11=2,"月",IF(AT11=3,"火",IF(AT11=4,"水",IF(AT11=5,"木",IF(AT11=6,"金",IF(AT11=0,"","土")))))))</f>
        <v/>
      </c>
      <c r="AU12" s="350"/>
      <c r="AV12" s="351"/>
      <c r="AW12" s="350"/>
      <c r="AX12" s="351"/>
      <c r="AY12" s="353"/>
      <c r="AZ12" s="353"/>
      <c r="BA12" s="353"/>
      <c r="BB12" s="353"/>
      <c r="BC12" s="353"/>
      <c r="BD12" s="353"/>
    </row>
    <row r="13" spans="1:57" ht="39.950000000000003" customHeight="1" x14ac:dyDescent="0.15">
      <c r="A13" s="87"/>
      <c r="B13" s="99">
        <v>1</v>
      </c>
      <c r="C13" s="383" t="s">
        <v>100</v>
      </c>
      <c r="D13" s="384"/>
      <c r="E13" s="385"/>
      <c r="F13" s="386"/>
      <c r="G13" s="387"/>
      <c r="H13" s="388"/>
      <c r="I13" s="388"/>
      <c r="J13" s="388"/>
      <c r="K13" s="389"/>
      <c r="L13" s="390"/>
      <c r="M13" s="391"/>
      <c r="N13" s="391"/>
      <c r="O13" s="392"/>
      <c r="P13" s="100"/>
      <c r="Q13" s="101"/>
      <c r="R13" s="101"/>
      <c r="S13" s="101"/>
      <c r="T13" s="101"/>
      <c r="U13" s="101"/>
      <c r="V13" s="102"/>
      <c r="W13" s="100"/>
      <c r="X13" s="101"/>
      <c r="Y13" s="101"/>
      <c r="Z13" s="101"/>
      <c r="AA13" s="101"/>
      <c r="AB13" s="101"/>
      <c r="AC13" s="102"/>
      <c r="AD13" s="100"/>
      <c r="AE13" s="101"/>
      <c r="AF13" s="101"/>
      <c r="AG13" s="101"/>
      <c r="AH13" s="101"/>
      <c r="AI13" s="101"/>
      <c r="AJ13" s="102"/>
      <c r="AK13" s="100"/>
      <c r="AL13" s="101"/>
      <c r="AM13" s="101"/>
      <c r="AN13" s="101"/>
      <c r="AO13" s="101"/>
      <c r="AP13" s="101"/>
      <c r="AQ13" s="102"/>
      <c r="AR13" s="100"/>
      <c r="AS13" s="101"/>
      <c r="AT13" s="102"/>
      <c r="AU13" s="393">
        <f>IF($AZ$3="４週",SUM(P13:AQ13),IF($AZ$3="暦月",SUM(P13:AT13),""))</f>
        <v>0</v>
      </c>
      <c r="AV13" s="394"/>
      <c r="AW13" s="395">
        <f t="shared" ref="AW13:AW30" si="1">IF($AZ$3="４週",AU13/4,IF($AZ$3="暦月",AU13/($AZ$6/7),""))</f>
        <v>0</v>
      </c>
      <c r="AX13" s="396"/>
      <c r="AY13" s="363"/>
      <c r="AZ13" s="364"/>
      <c r="BA13" s="364"/>
      <c r="BB13" s="364"/>
      <c r="BC13" s="364"/>
      <c r="BD13" s="365"/>
    </row>
    <row r="14" spans="1:57" ht="39.950000000000003" customHeight="1" x14ac:dyDescent="0.15">
      <c r="A14" s="87"/>
      <c r="B14" s="103">
        <f t="shared" ref="B14:B30" si="2">B13+1</f>
        <v>2</v>
      </c>
      <c r="C14" s="366"/>
      <c r="D14" s="367"/>
      <c r="E14" s="368"/>
      <c r="F14" s="369"/>
      <c r="G14" s="370"/>
      <c r="H14" s="371"/>
      <c r="I14" s="371"/>
      <c r="J14" s="371"/>
      <c r="K14" s="372"/>
      <c r="L14" s="373"/>
      <c r="M14" s="374"/>
      <c r="N14" s="374"/>
      <c r="O14" s="375"/>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376">
        <f>IF($AZ$3="４週",SUM(P14:AQ14),IF($AZ$3="暦月",SUM(P14:AT14),""))</f>
        <v>0</v>
      </c>
      <c r="AV14" s="377"/>
      <c r="AW14" s="378">
        <f t="shared" si="1"/>
        <v>0</v>
      </c>
      <c r="AX14" s="379"/>
      <c r="AY14" s="380"/>
      <c r="AZ14" s="381"/>
      <c r="BA14" s="381"/>
      <c r="BB14" s="381"/>
      <c r="BC14" s="381"/>
      <c r="BD14" s="382"/>
    </row>
    <row r="15" spans="1:57" ht="39.950000000000003" customHeight="1" x14ac:dyDescent="0.15">
      <c r="A15" s="87"/>
      <c r="B15" s="103">
        <f t="shared" si="2"/>
        <v>3</v>
      </c>
      <c r="C15" s="366"/>
      <c r="D15" s="367"/>
      <c r="E15" s="368"/>
      <c r="F15" s="369"/>
      <c r="G15" s="370"/>
      <c r="H15" s="371"/>
      <c r="I15" s="371"/>
      <c r="J15" s="371"/>
      <c r="K15" s="372"/>
      <c r="L15" s="373"/>
      <c r="M15" s="374"/>
      <c r="N15" s="374"/>
      <c r="O15" s="375"/>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376">
        <f>IF($AZ$3="４週",SUM(P15:AQ15),IF($AZ$3="暦月",SUM(P15:AT15),""))</f>
        <v>0</v>
      </c>
      <c r="AV15" s="377"/>
      <c r="AW15" s="378">
        <f t="shared" si="1"/>
        <v>0</v>
      </c>
      <c r="AX15" s="379"/>
      <c r="AY15" s="380"/>
      <c r="AZ15" s="381"/>
      <c r="BA15" s="381"/>
      <c r="BB15" s="381"/>
      <c r="BC15" s="381"/>
      <c r="BD15" s="382"/>
    </row>
    <row r="16" spans="1:57" ht="39.950000000000003" customHeight="1" x14ac:dyDescent="0.15">
      <c r="A16" s="87"/>
      <c r="B16" s="103">
        <f t="shared" si="2"/>
        <v>4</v>
      </c>
      <c r="C16" s="366"/>
      <c r="D16" s="367"/>
      <c r="E16" s="368"/>
      <c r="F16" s="369"/>
      <c r="G16" s="370"/>
      <c r="H16" s="371"/>
      <c r="I16" s="371"/>
      <c r="J16" s="371"/>
      <c r="K16" s="372"/>
      <c r="L16" s="373"/>
      <c r="M16" s="374"/>
      <c r="N16" s="374"/>
      <c r="O16" s="375"/>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376">
        <f>IF($AZ$3="４週",SUM(P16:AQ16),IF($AZ$3="暦月",SUM(P16:AT16),""))</f>
        <v>0</v>
      </c>
      <c r="AV16" s="377"/>
      <c r="AW16" s="378">
        <f t="shared" si="1"/>
        <v>0</v>
      </c>
      <c r="AX16" s="379"/>
      <c r="AY16" s="380"/>
      <c r="AZ16" s="381"/>
      <c r="BA16" s="381"/>
      <c r="BB16" s="381"/>
      <c r="BC16" s="381"/>
      <c r="BD16" s="382"/>
    </row>
    <row r="17" spans="1:57" ht="39.950000000000003" customHeight="1" x14ac:dyDescent="0.15">
      <c r="A17" s="87"/>
      <c r="B17" s="103">
        <f t="shared" si="2"/>
        <v>5</v>
      </c>
      <c r="C17" s="366"/>
      <c r="D17" s="367"/>
      <c r="E17" s="368"/>
      <c r="F17" s="369"/>
      <c r="G17" s="370"/>
      <c r="H17" s="371"/>
      <c r="I17" s="371"/>
      <c r="J17" s="371"/>
      <c r="K17" s="372"/>
      <c r="L17" s="373"/>
      <c r="M17" s="374"/>
      <c r="N17" s="374"/>
      <c r="O17" s="37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376">
        <f t="shared" ref="AU17:AU30" si="3">IF($AZ$3="４週",SUM(P17:AQ17),IF($AZ$3="暦月",SUM(P17:AT17),""))</f>
        <v>0</v>
      </c>
      <c r="AV17" s="377"/>
      <c r="AW17" s="378">
        <f t="shared" si="1"/>
        <v>0</v>
      </c>
      <c r="AX17" s="379"/>
      <c r="AY17" s="380"/>
      <c r="AZ17" s="381"/>
      <c r="BA17" s="381"/>
      <c r="BB17" s="381"/>
      <c r="BC17" s="381"/>
      <c r="BD17" s="382"/>
    </row>
    <row r="18" spans="1:57" ht="39.950000000000003" customHeight="1" x14ac:dyDescent="0.15">
      <c r="A18" s="87"/>
      <c r="B18" s="103">
        <f t="shared" si="2"/>
        <v>6</v>
      </c>
      <c r="C18" s="366"/>
      <c r="D18" s="367"/>
      <c r="E18" s="368"/>
      <c r="F18" s="369"/>
      <c r="G18" s="370"/>
      <c r="H18" s="371"/>
      <c r="I18" s="371"/>
      <c r="J18" s="371"/>
      <c r="K18" s="372"/>
      <c r="L18" s="373"/>
      <c r="M18" s="374"/>
      <c r="N18" s="374"/>
      <c r="O18" s="37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376">
        <f t="shared" si="3"/>
        <v>0</v>
      </c>
      <c r="AV18" s="377"/>
      <c r="AW18" s="378">
        <f t="shared" si="1"/>
        <v>0</v>
      </c>
      <c r="AX18" s="379"/>
      <c r="AY18" s="380"/>
      <c r="AZ18" s="381"/>
      <c r="BA18" s="381"/>
      <c r="BB18" s="381"/>
      <c r="BC18" s="381"/>
      <c r="BD18" s="382"/>
    </row>
    <row r="19" spans="1:57" ht="39.950000000000003" customHeight="1" x14ac:dyDescent="0.15">
      <c r="A19" s="87"/>
      <c r="B19" s="103">
        <f t="shared" si="2"/>
        <v>7</v>
      </c>
      <c r="C19" s="366"/>
      <c r="D19" s="367"/>
      <c r="E19" s="368"/>
      <c r="F19" s="369"/>
      <c r="G19" s="370"/>
      <c r="H19" s="371"/>
      <c r="I19" s="371"/>
      <c r="J19" s="371"/>
      <c r="K19" s="372"/>
      <c r="L19" s="373"/>
      <c r="M19" s="374"/>
      <c r="N19" s="374"/>
      <c r="O19" s="37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376">
        <f>IF($AZ$3="４週",SUM(P19:AQ19),IF($AZ$3="暦月",SUM(P19:AT19),""))</f>
        <v>0</v>
      </c>
      <c r="AV19" s="377"/>
      <c r="AW19" s="378">
        <f t="shared" si="1"/>
        <v>0</v>
      </c>
      <c r="AX19" s="379"/>
      <c r="AY19" s="380"/>
      <c r="AZ19" s="381"/>
      <c r="BA19" s="381"/>
      <c r="BB19" s="381"/>
      <c r="BC19" s="381"/>
      <c r="BD19" s="382"/>
    </row>
    <row r="20" spans="1:57" ht="39.950000000000003" customHeight="1" x14ac:dyDescent="0.15">
      <c r="A20" s="87"/>
      <c r="B20" s="103">
        <f t="shared" si="2"/>
        <v>8</v>
      </c>
      <c r="C20" s="366"/>
      <c r="D20" s="367"/>
      <c r="E20" s="368"/>
      <c r="F20" s="369"/>
      <c r="G20" s="370"/>
      <c r="H20" s="371"/>
      <c r="I20" s="371"/>
      <c r="J20" s="371"/>
      <c r="K20" s="372"/>
      <c r="L20" s="373"/>
      <c r="M20" s="374"/>
      <c r="N20" s="374"/>
      <c r="O20" s="37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376">
        <f t="shared" si="3"/>
        <v>0</v>
      </c>
      <c r="AV20" s="377"/>
      <c r="AW20" s="378">
        <f t="shared" si="1"/>
        <v>0</v>
      </c>
      <c r="AX20" s="379"/>
      <c r="AY20" s="380"/>
      <c r="AZ20" s="381"/>
      <c r="BA20" s="381"/>
      <c r="BB20" s="381"/>
      <c r="BC20" s="381"/>
      <c r="BD20" s="382"/>
    </row>
    <row r="21" spans="1:57" ht="39.950000000000003" customHeight="1" x14ac:dyDescent="0.15">
      <c r="A21" s="87"/>
      <c r="B21" s="103">
        <f t="shared" si="2"/>
        <v>9</v>
      </c>
      <c r="C21" s="366"/>
      <c r="D21" s="367"/>
      <c r="E21" s="368"/>
      <c r="F21" s="369"/>
      <c r="G21" s="370"/>
      <c r="H21" s="371"/>
      <c r="I21" s="371"/>
      <c r="J21" s="371"/>
      <c r="K21" s="372"/>
      <c r="L21" s="373"/>
      <c r="M21" s="374"/>
      <c r="N21" s="374"/>
      <c r="O21" s="37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376">
        <f t="shared" si="3"/>
        <v>0</v>
      </c>
      <c r="AV21" s="377"/>
      <c r="AW21" s="378">
        <f t="shared" si="1"/>
        <v>0</v>
      </c>
      <c r="AX21" s="379"/>
      <c r="AY21" s="380"/>
      <c r="AZ21" s="381"/>
      <c r="BA21" s="381"/>
      <c r="BB21" s="381"/>
      <c r="BC21" s="381"/>
      <c r="BD21" s="382"/>
    </row>
    <row r="22" spans="1:57" ht="39.950000000000003" customHeight="1" x14ac:dyDescent="0.15">
      <c r="A22" s="87"/>
      <c r="B22" s="103">
        <f t="shared" si="2"/>
        <v>10</v>
      </c>
      <c r="C22" s="366"/>
      <c r="D22" s="367"/>
      <c r="E22" s="368"/>
      <c r="F22" s="369"/>
      <c r="G22" s="370"/>
      <c r="H22" s="371"/>
      <c r="I22" s="371"/>
      <c r="J22" s="371"/>
      <c r="K22" s="372"/>
      <c r="L22" s="373"/>
      <c r="M22" s="374"/>
      <c r="N22" s="374"/>
      <c r="O22" s="37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376">
        <f t="shared" si="3"/>
        <v>0</v>
      </c>
      <c r="AV22" s="377"/>
      <c r="AW22" s="378">
        <f t="shared" si="1"/>
        <v>0</v>
      </c>
      <c r="AX22" s="379"/>
      <c r="AY22" s="380"/>
      <c r="AZ22" s="381"/>
      <c r="BA22" s="381"/>
      <c r="BB22" s="381"/>
      <c r="BC22" s="381"/>
      <c r="BD22" s="382"/>
    </row>
    <row r="23" spans="1:57" ht="39.950000000000003" customHeight="1" x14ac:dyDescent="0.15">
      <c r="A23" s="87"/>
      <c r="B23" s="103">
        <f t="shared" si="2"/>
        <v>11</v>
      </c>
      <c r="C23" s="366"/>
      <c r="D23" s="367"/>
      <c r="E23" s="368"/>
      <c r="F23" s="369"/>
      <c r="G23" s="370"/>
      <c r="H23" s="371"/>
      <c r="I23" s="371"/>
      <c r="J23" s="371"/>
      <c r="K23" s="372"/>
      <c r="L23" s="373"/>
      <c r="M23" s="374"/>
      <c r="N23" s="374"/>
      <c r="O23" s="37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376">
        <f t="shared" si="3"/>
        <v>0</v>
      </c>
      <c r="AV23" s="377"/>
      <c r="AW23" s="378">
        <f t="shared" si="1"/>
        <v>0</v>
      </c>
      <c r="AX23" s="379"/>
      <c r="AY23" s="380"/>
      <c r="AZ23" s="381"/>
      <c r="BA23" s="381"/>
      <c r="BB23" s="381"/>
      <c r="BC23" s="381"/>
      <c r="BD23" s="382"/>
    </row>
    <row r="24" spans="1:57" ht="39.950000000000003" customHeight="1" x14ac:dyDescent="0.15">
      <c r="A24" s="87"/>
      <c r="B24" s="103">
        <f t="shared" si="2"/>
        <v>12</v>
      </c>
      <c r="C24" s="366"/>
      <c r="D24" s="367"/>
      <c r="E24" s="368"/>
      <c r="F24" s="369"/>
      <c r="G24" s="370"/>
      <c r="H24" s="371"/>
      <c r="I24" s="371"/>
      <c r="J24" s="371"/>
      <c r="K24" s="372"/>
      <c r="L24" s="373"/>
      <c r="M24" s="374"/>
      <c r="N24" s="374"/>
      <c r="O24" s="37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376">
        <f t="shared" si="3"/>
        <v>0</v>
      </c>
      <c r="AV24" s="377"/>
      <c r="AW24" s="378">
        <f t="shared" si="1"/>
        <v>0</v>
      </c>
      <c r="AX24" s="379"/>
      <c r="AY24" s="380"/>
      <c r="AZ24" s="381"/>
      <c r="BA24" s="381"/>
      <c r="BB24" s="381"/>
      <c r="BC24" s="381"/>
      <c r="BD24" s="382"/>
    </row>
    <row r="25" spans="1:57" ht="39.950000000000003" customHeight="1" x14ac:dyDescent="0.15">
      <c r="A25" s="87"/>
      <c r="B25" s="103">
        <f t="shared" si="2"/>
        <v>13</v>
      </c>
      <c r="C25" s="366"/>
      <c r="D25" s="367"/>
      <c r="E25" s="368"/>
      <c r="F25" s="369"/>
      <c r="G25" s="370"/>
      <c r="H25" s="371"/>
      <c r="I25" s="371"/>
      <c r="J25" s="371"/>
      <c r="K25" s="372"/>
      <c r="L25" s="373"/>
      <c r="M25" s="374"/>
      <c r="N25" s="374"/>
      <c r="O25" s="37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376">
        <f t="shared" si="3"/>
        <v>0</v>
      </c>
      <c r="AV25" s="377"/>
      <c r="AW25" s="378">
        <f t="shared" si="1"/>
        <v>0</v>
      </c>
      <c r="AX25" s="379"/>
      <c r="AY25" s="380"/>
      <c r="AZ25" s="381"/>
      <c r="BA25" s="381"/>
      <c r="BB25" s="381"/>
      <c r="BC25" s="381"/>
      <c r="BD25" s="382"/>
    </row>
    <row r="26" spans="1:57" ht="39.950000000000003" customHeight="1" x14ac:dyDescent="0.15">
      <c r="A26" s="87"/>
      <c r="B26" s="103">
        <f t="shared" si="2"/>
        <v>14</v>
      </c>
      <c r="C26" s="366"/>
      <c r="D26" s="367"/>
      <c r="E26" s="368"/>
      <c r="F26" s="369"/>
      <c r="G26" s="370"/>
      <c r="H26" s="371"/>
      <c r="I26" s="371"/>
      <c r="J26" s="371"/>
      <c r="K26" s="372"/>
      <c r="L26" s="373"/>
      <c r="M26" s="374"/>
      <c r="N26" s="374"/>
      <c r="O26" s="37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376">
        <f t="shared" si="3"/>
        <v>0</v>
      </c>
      <c r="AV26" s="377"/>
      <c r="AW26" s="378">
        <f t="shared" si="1"/>
        <v>0</v>
      </c>
      <c r="AX26" s="379"/>
      <c r="AY26" s="380"/>
      <c r="AZ26" s="381"/>
      <c r="BA26" s="381"/>
      <c r="BB26" s="381"/>
      <c r="BC26" s="381"/>
      <c r="BD26" s="382"/>
    </row>
    <row r="27" spans="1:57" ht="39.950000000000003" customHeight="1" x14ac:dyDescent="0.15">
      <c r="A27" s="87"/>
      <c r="B27" s="103">
        <f t="shared" si="2"/>
        <v>15</v>
      </c>
      <c r="C27" s="366"/>
      <c r="D27" s="367"/>
      <c r="E27" s="368"/>
      <c r="F27" s="369"/>
      <c r="G27" s="370"/>
      <c r="H27" s="371"/>
      <c r="I27" s="371"/>
      <c r="J27" s="371"/>
      <c r="K27" s="372"/>
      <c r="L27" s="373"/>
      <c r="M27" s="374"/>
      <c r="N27" s="374"/>
      <c r="O27" s="37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376">
        <f t="shared" si="3"/>
        <v>0</v>
      </c>
      <c r="AV27" s="377"/>
      <c r="AW27" s="378">
        <f t="shared" si="1"/>
        <v>0</v>
      </c>
      <c r="AX27" s="379"/>
      <c r="AY27" s="380"/>
      <c r="AZ27" s="381"/>
      <c r="BA27" s="381"/>
      <c r="BB27" s="381"/>
      <c r="BC27" s="381"/>
      <c r="BD27" s="382"/>
    </row>
    <row r="28" spans="1:57" ht="39.950000000000003" customHeight="1" x14ac:dyDescent="0.15">
      <c r="A28" s="87"/>
      <c r="B28" s="103">
        <f t="shared" si="2"/>
        <v>16</v>
      </c>
      <c r="C28" s="366"/>
      <c r="D28" s="367"/>
      <c r="E28" s="368"/>
      <c r="F28" s="369"/>
      <c r="G28" s="370"/>
      <c r="H28" s="371"/>
      <c r="I28" s="371"/>
      <c r="J28" s="371"/>
      <c r="K28" s="372"/>
      <c r="L28" s="373"/>
      <c r="M28" s="374"/>
      <c r="N28" s="374"/>
      <c r="O28" s="37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376">
        <f t="shared" si="3"/>
        <v>0</v>
      </c>
      <c r="AV28" s="377"/>
      <c r="AW28" s="378">
        <f t="shared" si="1"/>
        <v>0</v>
      </c>
      <c r="AX28" s="379"/>
      <c r="AY28" s="380"/>
      <c r="AZ28" s="381"/>
      <c r="BA28" s="381"/>
      <c r="BB28" s="381"/>
      <c r="BC28" s="381"/>
      <c r="BD28" s="382"/>
    </row>
    <row r="29" spans="1:57" ht="39.950000000000003" customHeight="1" x14ac:dyDescent="0.15">
      <c r="A29" s="87"/>
      <c r="B29" s="103">
        <f t="shared" si="2"/>
        <v>17</v>
      </c>
      <c r="C29" s="366"/>
      <c r="D29" s="367"/>
      <c r="E29" s="368"/>
      <c r="F29" s="369"/>
      <c r="G29" s="370"/>
      <c r="H29" s="371"/>
      <c r="I29" s="371"/>
      <c r="J29" s="371"/>
      <c r="K29" s="372"/>
      <c r="L29" s="373"/>
      <c r="M29" s="374"/>
      <c r="N29" s="374"/>
      <c r="O29" s="37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376">
        <f t="shared" si="3"/>
        <v>0</v>
      </c>
      <c r="AV29" s="377"/>
      <c r="AW29" s="378">
        <f t="shared" si="1"/>
        <v>0</v>
      </c>
      <c r="AX29" s="379"/>
      <c r="AY29" s="380"/>
      <c r="AZ29" s="381"/>
      <c r="BA29" s="381"/>
      <c r="BB29" s="381"/>
      <c r="BC29" s="381"/>
      <c r="BD29" s="382"/>
    </row>
    <row r="30" spans="1:57" ht="39.950000000000003" customHeight="1" thickBot="1" x14ac:dyDescent="0.2">
      <c r="A30" s="87"/>
      <c r="B30" s="107">
        <f t="shared" si="2"/>
        <v>18</v>
      </c>
      <c r="C30" s="397"/>
      <c r="D30" s="398"/>
      <c r="E30" s="399"/>
      <c r="F30" s="400"/>
      <c r="G30" s="401"/>
      <c r="H30" s="402"/>
      <c r="I30" s="402"/>
      <c r="J30" s="402"/>
      <c r="K30" s="403"/>
      <c r="L30" s="404"/>
      <c r="M30" s="405"/>
      <c r="N30" s="405"/>
      <c r="O30" s="40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407">
        <f t="shared" si="3"/>
        <v>0</v>
      </c>
      <c r="AV30" s="408"/>
      <c r="AW30" s="409">
        <f t="shared" si="1"/>
        <v>0</v>
      </c>
      <c r="AX30" s="410"/>
      <c r="AY30" s="411"/>
      <c r="AZ30" s="412"/>
      <c r="BA30" s="412"/>
      <c r="BB30" s="412"/>
      <c r="BC30" s="412"/>
      <c r="BD30" s="413"/>
    </row>
    <row r="31" spans="1:57" ht="20.25" customHeight="1" x14ac:dyDescent="0.15">
      <c r="A31" s="87"/>
      <c r="B31" s="87"/>
      <c r="C31" s="111"/>
      <c r="D31" s="112"/>
      <c r="E31" s="113"/>
      <c r="F31" s="89"/>
      <c r="G31" s="89"/>
      <c r="H31" s="89"/>
      <c r="I31" s="89"/>
      <c r="J31" s="89"/>
      <c r="K31" s="89"/>
      <c r="L31" s="89"/>
      <c r="M31" s="89"/>
      <c r="N31" s="89"/>
      <c r="O31" s="89"/>
      <c r="P31" s="89"/>
      <c r="Q31" s="89"/>
      <c r="R31" s="89"/>
      <c r="S31" s="89"/>
      <c r="T31" s="89"/>
      <c r="U31" s="89"/>
      <c r="V31" s="89"/>
      <c r="W31" s="89"/>
      <c r="X31" s="89"/>
      <c r="Y31" s="89"/>
      <c r="Z31" s="89"/>
      <c r="AA31" s="89"/>
      <c r="AB31" s="89"/>
      <c r="AC31" s="114"/>
      <c r="AD31" s="89"/>
      <c r="AE31" s="89"/>
      <c r="AF31" s="89"/>
      <c r="AG31" s="89"/>
      <c r="AH31" s="89"/>
      <c r="AI31" s="89"/>
      <c r="AJ31" s="89"/>
      <c r="AK31" s="89"/>
      <c r="AL31" s="89"/>
      <c r="AM31" s="89"/>
      <c r="AN31" s="89"/>
      <c r="AO31" s="89"/>
      <c r="AP31" s="89"/>
      <c r="AQ31" s="89"/>
      <c r="AR31" s="89"/>
      <c r="AS31" s="89"/>
      <c r="AT31" s="89"/>
      <c r="AU31" s="89"/>
      <c r="AV31" s="87"/>
      <c r="AW31" s="87"/>
      <c r="AX31" s="87"/>
      <c r="AY31" s="87"/>
      <c r="AZ31" s="87"/>
      <c r="BA31" s="87"/>
      <c r="BB31" s="87"/>
      <c r="BC31" s="87"/>
      <c r="BD31" s="87"/>
    </row>
    <row r="32" spans="1:57" ht="20.25" customHeight="1" x14ac:dyDescent="0.15">
      <c r="C32" s="131"/>
      <c r="D32" s="131"/>
      <c r="E32" s="132"/>
      <c r="F32" s="132"/>
      <c r="G32" s="132"/>
      <c r="H32" s="132"/>
      <c r="I32" s="132"/>
      <c r="J32" s="132"/>
      <c r="K32" s="132"/>
      <c r="L32" s="132"/>
      <c r="M32" s="132"/>
      <c r="N32" s="132"/>
      <c r="O32" s="132"/>
      <c r="P32" s="132"/>
      <c r="Q32" s="132"/>
      <c r="R32" s="132"/>
      <c r="S32" s="132"/>
      <c r="T32" s="131"/>
      <c r="U32" s="132"/>
      <c r="V32" s="132"/>
      <c r="W32" s="132"/>
      <c r="X32" s="132"/>
      <c r="Y32" s="132"/>
      <c r="Z32" s="132"/>
      <c r="AA32" s="132"/>
      <c r="AB32" s="132"/>
      <c r="AC32" s="132"/>
      <c r="AD32" s="132"/>
      <c r="AE32" s="132"/>
      <c r="AF32" s="132"/>
      <c r="AJ32" s="133"/>
      <c r="AK32" s="134"/>
      <c r="AL32" s="134"/>
      <c r="AM32" s="132"/>
      <c r="AN32" s="132"/>
      <c r="AO32" s="132"/>
      <c r="AP32" s="132"/>
      <c r="AQ32" s="132"/>
      <c r="AR32" s="132"/>
      <c r="AS32" s="132"/>
      <c r="AT32" s="132"/>
      <c r="AU32" s="132"/>
      <c r="AV32" s="132"/>
      <c r="AW32" s="132"/>
      <c r="AX32" s="132"/>
      <c r="AY32" s="132"/>
      <c r="AZ32" s="132"/>
      <c r="BA32" s="132"/>
      <c r="BB32" s="132"/>
      <c r="BC32" s="132"/>
      <c r="BD32" s="132"/>
      <c r="BE32" s="134"/>
    </row>
    <row r="33" spans="1:58" ht="20.25" customHeight="1" x14ac:dyDescent="0.15">
      <c r="A33" s="132"/>
      <c r="B33" s="132"/>
      <c r="C33" s="131"/>
      <c r="D33" s="131"/>
      <c r="E33" s="132"/>
      <c r="F33" s="132"/>
      <c r="G33" s="132"/>
      <c r="H33" s="132"/>
      <c r="I33" s="132"/>
      <c r="J33" s="132"/>
      <c r="K33" s="132"/>
      <c r="L33" s="132"/>
      <c r="M33" s="132"/>
      <c r="N33" s="132"/>
      <c r="O33" s="132"/>
      <c r="P33" s="132"/>
      <c r="Q33" s="132"/>
      <c r="R33" s="132"/>
      <c r="S33" s="132"/>
      <c r="T33" s="132"/>
      <c r="U33" s="131"/>
      <c r="V33" s="132"/>
      <c r="W33" s="132"/>
      <c r="X33" s="132"/>
      <c r="Y33" s="132"/>
      <c r="Z33" s="132"/>
      <c r="AA33" s="132"/>
      <c r="AB33" s="132"/>
      <c r="AC33" s="132"/>
      <c r="AD33" s="132"/>
      <c r="AE33" s="132"/>
      <c r="AF33" s="132"/>
      <c r="AG33" s="132"/>
      <c r="AK33" s="133"/>
      <c r="AL33" s="134"/>
      <c r="AM33" s="134"/>
      <c r="AN33" s="132"/>
      <c r="AO33" s="132"/>
      <c r="AP33" s="132"/>
      <c r="AQ33" s="132"/>
      <c r="AR33" s="132"/>
      <c r="AS33" s="132"/>
      <c r="AT33" s="132"/>
      <c r="AU33" s="132"/>
      <c r="AV33" s="132"/>
      <c r="AW33" s="132"/>
      <c r="AX33" s="132"/>
      <c r="AY33" s="132"/>
      <c r="AZ33" s="132"/>
      <c r="BA33" s="132"/>
      <c r="BB33" s="132"/>
      <c r="BC33" s="132"/>
      <c r="BD33" s="132"/>
      <c r="BE33" s="132"/>
      <c r="BF33" s="134"/>
    </row>
    <row r="34" spans="1:58" ht="20.25" customHeight="1" x14ac:dyDescent="0.15">
      <c r="A34" s="132"/>
      <c r="B34" s="132"/>
      <c r="C34" s="132"/>
      <c r="D34" s="131"/>
      <c r="E34" s="132"/>
      <c r="F34" s="132"/>
      <c r="G34" s="132"/>
      <c r="H34" s="132"/>
      <c r="I34" s="132"/>
      <c r="J34" s="132"/>
      <c r="K34" s="132"/>
      <c r="L34" s="132"/>
      <c r="M34" s="132"/>
      <c r="N34" s="132"/>
      <c r="O34" s="132"/>
      <c r="P34" s="132"/>
      <c r="Q34" s="132"/>
      <c r="R34" s="132"/>
      <c r="S34" s="132"/>
      <c r="T34" s="132"/>
      <c r="U34" s="131"/>
      <c r="V34" s="132"/>
      <c r="W34" s="132"/>
      <c r="X34" s="132"/>
      <c r="Y34" s="132"/>
      <c r="Z34" s="132"/>
      <c r="AA34" s="132"/>
      <c r="AB34" s="132"/>
      <c r="AC34" s="132"/>
      <c r="AD34" s="132"/>
      <c r="AE34" s="132"/>
      <c r="AF34" s="132"/>
      <c r="AG34" s="132"/>
      <c r="AK34" s="133"/>
      <c r="AL34" s="134"/>
      <c r="AM34" s="134"/>
      <c r="AN34" s="132"/>
      <c r="AO34" s="132"/>
      <c r="AP34" s="132"/>
      <c r="AQ34" s="132"/>
      <c r="AR34" s="132"/>
      <c r="AS34" s="132"/>
      <c r="AT34" s="132"/>
      <c r="AU34" s="132"/>
      <c r="AV34" s="132"/>
      <c r="AW34" s="132"/>
      <c r="AX34" s="132"/>
      <c r="AY34" s="132"/>
      <c r="AZ34" s="132"/>
      <c r="BA34" s="132"/>
      <c r="BB34" s="132"/>
      <c r="BC34" s="132"/>
      <c r="BD34" s="132"/>
      <c r="BE34" s="132"/>
      <c r="BF34" s="134"/>
    </row>
    <row r="35" spans="1:58" ht="20.25" customHeight="1" x14ac:dyDescent="0.15">
      <c r="A35" s="132"/>
      <c r="B35" s="132"/>
      <c r="C35" s="131"/>
      <c r="D35" s="131"/>
      <c r="E35" s="132"/>
      <c r="F35" s="132"/>
      <c r="G35" s="132"/>
      <c r="H35" s="132"/>
      <c r="I35" s="132"/>
      <c r="J35" s="132"/>
      <c r="K35" s="132"/>
      <c r="L35" s="132"/>
      <c r="M35" s="132"/>
      <c r="N35" s="132"/>
      <c r="O35" s="132"/>
      <c r="P35" s="132"/>
      <c r="Q35" s="132"/>
      <c r="R35" s="132"/>
      <c r="S35" s="132"/>
      <c r="T35" s="132"/>
      <c r="U35" s="131"/>
      <c r="V35" s="132"/>
      <c r="W35" s="132"/>
      <c r="X35" s="132"/>
      <c r="Y35" s="132"/>
      <c r="Z35" s="132"/>
      <c r="AA35" s="132"/>
      <c r="AB35" s="132"/>
      <c r="AC35" s="132"/>
      <c r="AD35" s="132"/>
      <c r="AE35" s="132"/>
      <c r="AF35" s="132"/>
      <c r="AG35" s="132"/>
      <c r="AK35" s="133"/>
      <c r="AL35" s="134"/>
      <c r="AM35" s="134"/>
      <c r="AN35" s="132"/>
      <c r="AO35" s="132"/>
      <c r="AP35" s="132"/>
      <c r="AQ35" s="132"/>
      <c r="AR35" s="132"/>
      <c r="AS35" s="132"/>
      <c r="AT35" s="132"/>
      <c r="AU35" s="132"/>
      <c r="AV35" s="132"/>
      <c r="AW35" s="132"/>
      <c r="AX35" s="132"/>
      <c r="AY35" s="132"/>
      <c r="AZ35" s="132"/>
      <c r="BA35" s="132"/>
      <c r="BB35" s="132"/>
      <c r="BC35" s="132"/>
      <c r="BD35" s="132"/>
      <c r="BE35" s="132"/>
      <c r="BF35" s="134"/>
    </row>
    <row r="36" spans="1:58" ht="20.25" customHeight="1" x14ac:dyDescent="0.15">
      <c r="C36" s="133"/>
      <c r="D36" s="133"/>
      <c r="E36" s="133"/>
      <c r="F36" s="133"/>
      <c r="G36" s="133"/>
      <c r="H36" s="133"/>
      <c r="I36" s="133"/>
      <c r="J36" s="133"/>
      <c r="K36" s="133"/>
      <c r="L36" s="133"/>
      <c r="M36" s="133"/>
      <c r="N36" s="133"/>
      <c r="O36" s="133"/>
      <c r="P36" s="133"/>
      <c r="Q36" s="133"/>
      <c r="R36" s="133"/>
      <c r="S36" s="133"/>
      <c r="T36" s="133"/>
      <c r="U36" s="134"/>
      <c r="V36" s="134"/>
      <c r="W36" s="133"/>
      <c r="X36" s="133"/>
      <c r="Y36" s="133"/>
      <c r="Z36" s="133"/>
      <c r="AA36" s="133"/>
      <c r="AB36" s="133"/>
      <c r="AC36" s="133"/>
      <c r="AD36" s="133"/>
      <c r="AE36" s="133"/>
      <c r="AF36" s="133"/>
      <c r="AG36" s="133"/>
      <c r="AH36" s="133"/>
      <c r="AI36" s="133"/>
      <c r="AJ36" s="133"/>
      <c r="AK36" s="133"/>
      <c r="AL36" s="134"/>
      <c r="AM36" s="134"/>
      <c r="AN36" s="132"/>
      <c r="AO36" s="132"/>
      <c r="AP36" s="132"/>
      <c r="AQ36" s="132"/>
      <c r="AR36" s="132"/>
      <c r="AS36" s="132"/>
      <c r="AT36" s="132"/>
      <c r="AU36" s="132"/>
      <c r="AV36" s="132"/>
      <c r="AW36" s="132"/>
      <c r="AX36" s="132"/>
      <c r="AY36" s="132"/>
      <c r="AZ36" s="132"/>
      <c r="BA36" s="132"/>
      <c r="BB36" s="132"/>
      <c r="BC36" s="132"/>
      <c r="BD36" s="132"/>
      <c r="BE36" s="132"/>
      <c r="BF36" s="134"/>
    </row>
    <row r="37" spans="1:58" ht="20.25" customHeight="1" x14ac:dyDescent="0.15">
      <c r="C37" s="133"/>
      <c r="D37" s="133"/>
      <c r="E37" s="133"/>
      <c r="F37" s="133"/>
      <c r="G37" s="133"/>
      <c r="H37" s="133"/>
      <c r="I37" s="133"/>
      <c r="J37" s="133"/>
      <c r="K37" s="133"/>
      <c r="L37" s="133"/>
      <c r="M37" s="133"/>
      <c r="N37" s="133"/>
      <c r="O37" s="133"/>
      <c r="P37" s="133"/>
      <c r="Q37" s="133"/>
      <c r="R37" s="133"/>
      <c r="S37" s="133"/>
      <c r="T37" s="133"/>
      <c r="U37" s="134"/>
      <c r="V37" s="134"/>
      <c r="W37" s="133"/>
      <c r="X37" s="133"/>
      <c r="Y37" s="133"/>
      <c r="Z37" s="133"/>
      <c r="AA37" s="133"/>
      <c r="AB37" s="133"/>
      <c r="AC37" s="133"/>
      <c r="AD37" s="133"/>
      <c r="AE37" s="133"/>
      <c r="AF37" s="133"/>
      <c r="AG37" s="133"/>
      <c r="AH37" s="133"/>
      <c r="AI37" s="133"/>
      <c r="AJ37" s="133"/>
      <c r="AK37" s="133"/>
      <c r="AL37" s="134"/>
      <c r="AM37" s="134"/>
      <c r="AN37" s="132"/>
      <c r="AO37" s="132"/>
      <c r="AP37" s="132"/>
      <c r="AQ37" s="132"/>
      <c r="AR37" s="132"/>
      <c r="AS37" s="132"/>
      <c r="AT37" s="132"/>
      <c r="AU37" s="132"/>
      <c r="AV37" s="132"/>
      <c r="AW37" s="132"/>
      <c r="AX37" s="132"/>
      <c r="AY37" s="132"/>
      <c r="AZ37" s="132"/>
      <c r="BA37" s="132"/>
      <c r="BB37" s="132"/>
      <c r="BC37" s="132"/>
      <c r="BD37" s="132"/>
      <c r="BE37" s="132"/>
      <c r="BF37" s="134"/>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7"/>
  <conditionalFormatting sqref="AU13:AX30">
    <cfRule type="expression" dxfId="0"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2"/>
  <sheetViews>
    <sheetView topLeftCell="A29" workbookViewId="0">
      <selection activeCell="C45" sqref="C45"/>
    </sheetView>
  </sheetViews>
  <sheetFormatPr defaultRowHeight="13.5" x14ac:dyDescent="0.15"/>
  <cols>
    <col min="1" max="2" width="9" style="137"/>
    <col min="3" max="3" width="44.25" style="137" customWidth="1"/>
    <col min="4" max="16384" width="9" style="137"/>
  </cols>
  <sheetData>
    <row r="1" spans="1:10" x14ac:dyDescent="0.15">
      <c r="A1" s="137" t="s">
        <v>127</v>
      </c>
    </row>
    <row r="2" spans="1:10" s="140" customFormat="1" ht="20.25" customHeight="1" x14ac:dyDescent="0.15">
      <c r="A2" s="138" t="s">
        <v>128</v>
      </c>
      <c r="B2" s="138"/>
      <c r="C2" s="139"/>
    </row>
    <row r="3" spans="1:10" s="140" customFormat="1" ht="20.25" customHeight="1" x14ac:dyDescent="0.15">
      <c r="A3" s="139"/>
      <c r="B3" s="139"/>
      <c r="C3" s="139"/>
    </row>
    <row r="4" spans="1:10" s="140" customFormat="1" ht="20.25" customHeight="1" x14ac:dyDescent="0.15">
      <c r="A4" s="141"/>
      <c r="B4" s="139" t="s">
        <v>129</v>
      </c>
      <c r="C4" s="139"/>
      <c r="E4" s="414" t="s">
        <v>130</v>
      </c>
      <c r="F4" s="414"/>
      <c r="G4" s="414"/>
      <c r="H4" s="414"/>
      <c r="I4" s="414"/>
      <c r="J4" s="414"/>
    </row>
    <row r="5" spans="1:10" s="140" customFormat="1" ht="20.25" customHeight="1" x14ac:dyDescent="0.15">
      <c r="A5" s="142"/>
      <c r="B5" s="139" t="s">
        <v>131</v>
      </c>
      <c r="C5" s="139"/>
      <c r="E5" s="414"/>
      <c r="F5" s="414"/>
      <c r="G5" s="414"/>
      <c r="H5" s="414"/>
      <c r="I5" s="414"/>
      <c r="J5" s="414"/>
    </row>
    <row r="6" spans="1:10" s="140" customFormat="1" ht="20.25" customHeight="1" x14ac:dyDescent="0.15">
      <c r="A6" s="143"/>
      <c r="B6" s="139"/>
      <c r="C6" s="139"/>
    </row>
    <row r="7" spans="1:10" s="140" customFormat="1" ht="20.25" customHeight="1" x14ac:dyDescent="0.15">
      <c r="A7" s="139" t="s">
        <v>132</v>
      </c>
      <c r="B7" s="139"/>
      <c r="C7" s="139"/>
    </row>
    <row r="8" spans="1:10" s="140" customFormat="1" ht="20.25" customHeight="1" x14ac:dyDescent="0.15">
      <c r="A8" s="143"/>
      <c r="B8" s="139"/>
      <c r="C8" s="139"/>
    </row>
    <row r="9" spans="1:10" s="140" customFormat="1" ht="20.25" customHeight="1" x14ac:dyDescent="0.15">
      <c r="A9" s="139" t="s">
        <v>133</v>
      </c>
      <c r="B9" s="139"/>
      <c r="C9" s="139"/>
    </row>
    <row r="10" spans="1:10" s="140" customFormat="1" ht="20.25" customHeight="1" x14ac:dyDescent="0.15">
      <c r="A10" s="139"/>
      <c r="B10" s="139"/>
      <c r="C10" s="139"/>
    </row>
    <row r="11" spans="1:10" s="140" customFormat="1" ht="20.25" customHeight="1" x14ac:dyDescent="0.15">
      <c r="A11" s="139" t="s">
        <v>134</v>
      </c>
      <c r="B11" s="139"/>
      <c r="C11" s="139"/>
    </row>
    <row r="12" spans="1:10" s="140" customFormat="1" ht="20.25" customHeight="1" x14ac:dyDescent="0.15">
      <c r="A12" s="139"/>
      <c r="B12" s="139"/>
      <c r="C12" s="139"/>
    </row>
    <row r="13" spans="1:10" s="140" customFormat="1" ht="20.25" customHeight="1" x14ac:dyDescent="0.15">
      <c r="A13" s="139" t="s">
        <v>135</v>
      </c>
      <c r="B13" s="139"/>
      <c r="C13" s="139"/>
    </row>
    <row r="14" spans="1:10" s="140" customFormat="1" ht="20.25" customHeight="1" x14ac:dyDescent="0.15">
      <c r="A14" s="139"/>
      <c r="B14" s="139"/>
      <c r="C14" s="139"/>
    </row>
    <row r="15" spans="1:10" s="140" customFormat="1" ht="20.25" customHeight="1" x14ac:dyDescent="0.15">
      <c r="A15" s="139" t="s">
        <v>136</v>
      </c>
      <c r="B15" s="139"/>
      <c r="C15" s="139"/>
    </row>
    <row r="16" spans="1:10" s="140" customFormat="1" ht="20.25" customHeight="1" x14ac:dyDescent="0.15">
      <c r="A16" s="139" t="s">
        <v>137</v>
      </c>
      <c r="B16" s="139"/>
      <c r="C16" s="139"/>
    </row>
    <row r="17" spans="1:3" s="140" customFormat="1" ht="20.25" customHeight="1" x14ac:dyDescent="0.15">
      <c r="A17" s="139"/>
      <c r="B17" s="139"/>
      <c r="C17" s="139"/>
    </row>
    <row r="18" spans="1:3" s="140" customFormat="1" ht="20.25" customHeight="1" x14ac:dyDescent="0.15">
      <c r="A18" s="139"/>
      <c r="B18" s="144" t="s">
        <v>138</v>
      </c>
      <c r="C18" s="144" t="s">
        <v>139</v>
      </c>
    </row>
    <row r="19" spans="1:3" s="140" customFormat="1" ht="20.25" customHeight="1" x14ac:dyDescent="0.15">
      <c r="A19" s="139"/>
      <c r="B19" s="144">
        <v>1</v>
      </c>
      <c r="C19" s="145" t="s">
        <v>96</v>
      </c>
    </row>
    <row r="20" spans="1:3" s="140" customFormat="1" ht="20.25" customHeight="1" x14ac:dyDescent="0.15">
      <c r="A20" s="139"/>
      <c r="B20" s="144">
        <v>2</v>
      </c>
      <c r="C20" s="145" t="s">
        <v>100</v>
      </c>
    </row>
    <row r="21" spans="1:3" s="140" customFormat="1" ht="20.25" customHeight="1" x14ac:dyDescent="0.15">
      <c r="A21" s="139"/>
      <c r="B21" s="144">
        <v>3</v>
      </c>
      <c r="C21" s="145" t="s">
        <v>103</v>
      </c>
    </row>
    <row r="22" spans="1:3" s="140" customFormat="1" ht="20.25" customHeight="1" x14ac:dyDescent="0.15">
      <c r="A22" s="139"/>
      <c r="B22" s="139"/>
      <c r="C22" s="139"/>
    </row>
    <row r="23" spans="1:3" s="140" customFormat="1" ht="20.25" customHeight="1" x14ac:dyDescent="0.15">
      <c r="A23" s="139" t="s">
        <v>140</v>
      </c>
      <c r="B23" s="139"/>
      <c r="C23" s="139"/>
    </row>
    <row r="24" spans="1:3" s="140" customFormat="1" ht="20.25" customHeight="1" x14ac:dyDescent="0.15">
      <c r="A24" s="139" t="s">
        <v>141</v>
      </c>
      <c r="B24" s="139"/>
      <c r="C24" s="139"/>
    </row>
    <row r="25" spans="1:3" s="140" customFormat="1" ht="20.25" customHeight="1" x14ac:dyDescent="0.15">
      <c r="A25" s="139"/>
      <c r="B25" s="139"/>
      <c r="C25" s="139"/>
    </row>
    <row r="26" spans="1:3" s="140" customFormat="1" ht="20.25" customHeight="1" x14ac:dyDescent="0.15">
      <c r="A26" s="139"/>
      <c r="B26" s="144" t="s">
        <v>142</v>
      </c>
      <c r="C26" s="144" t="s">
        <v>143</v>
      </c>
    </row>
    <row r="27" spans="1:3" s="140" customFormat="1" ht="20.25" customHeight="1" x14ac:dyDescent="0.15">
      <c r="A27" s="139"/>
      <c r="B27" s="144" t="s">
        <v>144</v>
      </c>
      <c r="C27" s="145" t="s">
        <v>145</v>
      </c>
    </row>
    <row r="28" spans="1:3" s="140" customFormat="1" ht="20.25" customHeight="1" x14ac:dyDescent="0.15">
      <c r="A28" s="139"/>
      <c r="B28" s="144" t="s">
        <v>146</v>
      </c>
      <c r="C28" s="145" t="s">
        <v>147</v>
      </c>
    </row>
    <row r="29" spans="1:3" s="140" customFormat="1" ht="20.25" customHeight="1" x14ac:dyDescent="0.15">
      <c r="A29" s="139"/>
      <c r="B29" s="144" t="s">
        <v>148</v>
      </c>
      <c r="C29" s="145" t="s">
        <v>149</v>
      </c>
    </row>
    <row r="30" spans="1:3" s="140" customFormat="1" ht="20.25" customHeight="1" x14ac:dyDescent="0.15">
      <c r="A30" s="139"/>
      <c r="B30" s="144" t="s">
        <v>150</v>
      </c>
      <c r="C30" s="145" t="s">
        <v>151</v>
      </c>
    </row>
    <row r="31" spans="1:3" s="140" customFormat="1" ht="20.25" customHeight="1" x14ac:dyDescent="0.15">
      <c r="A31" s="139"/>
      <c r="B31" s="139"/>
      <c r="C31" s="139"/>
    </row>
    <row r="32" spans="1:3" s="140" customFormat="1" ht="20.25" customHeight="1" x14ac:dyDescent="0.15">
      <c r="A32" s="139"/>
      <c r="B32" s="146" t="s">
        <v>152</v>
      </c>
      <c r="C32" s="139"/>
    </row>
    <row r="33" spans="1:55" s="140" customFormat="1" ht="20.25" customHeight="1" x14ac:dyDescent="0.15">
      <c r="B33" s="139" t="s">
        <v>153</v>
      </c>
      <c r="E33" s="146"/>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row>
    <row r="34" spans="1:55" s="140" customFormat="1" ht="20.25" customHeight="1" x14ac:dyDescent="0.15">
      <c r="B34" s="139" t="s">
        <v>154</v>
      </c>
      <c r="E34" s="139"/>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row>
    <row r="35" spans="1:55" s="140" customFormat="1" ht="20.25" customHeight="1" x14ac:dyDescent="0.15">
      <c r="E35" s="139"/>
    </row>
    <row r="36" spans="1:55" s="140" customFormat="1" ht="20.25" customHeight="1" x14ac:dyDescent="0.15">
      <c r="A36" s="139"/>
      <c r="B36" s="139"/>
      <c r="C36" s="139"/>
      <c r="D36" s="148"/>
      <c r="E36" s="149"/>
      <c r="F36" s="149"/>
      <c r="G36" s="149"/>
      <c r="H36" s="150"/>
      <c r="I36" s="150"/>
      <c r="J36" s="149"/>
      <c r="K36" s="149"/>
      <c r="L36" s="149"/>
      <c r="M36" s="150"/>
      <c r="N36" s="150"/>
      <c r="O36" s="150"/>
      <c r="P36" s="150"/>
      <c r="Q36" s="150"/>
      <c r="R36" s="149"/>
      <c r="S36" s="149"/>
      <c r="T36" s="149"/>
      <c r="U36" s="150"/>
      <c r="V36" s="150"/>
      <c r="W36" s="149"/>
      <c r="X36" s="149"/>
      <c r="Y36" s="149"/>
      <c r="Z36" s="150"/>
      <c r="AA36" s="150"/>
    </row>
    <row r="37" spans="1:55" s="140" customFormat="1" ht="20.25" customHeight="1" x14ac:dyDescent="0.15">
      <c r="A37" s="139" t="s">
        <v>155</v>
      </c>
      <c r="B37" s="139"/>
      <c r="C37" s="139"/>
    </row>
    <row r="38" spans="1:55" s="140" customFormat="1" ht="20.25" customHeight="1" x14ac:dyDescent="0.15">
      <c r="A38" s="139" t="s">
        <v>156</v>
      </c>
      <c r="B38" s="139"/>
      <c r="C38" s="139"/>
    </row>
    <row r="39" spans="1:55" s="140" customFormat="1" ht="20.25" customHeight="1" x14ac:dyDescent="0.15">
      <c r="A39" s="151" t="s">
        <v>157</v>
      </c>
      <c r="D39" s="152"/>
      <c r="E39" s="153"/>
      <c r="F39" s="149"/>
      <c r="G39" s="149"/>
      <c r="H39" s="149"/>
      <c r="I39" s="149"/>
      <c r="J39" s="150"/>
      <c r="K39" s="149"/>
      <c r="L39" s="150"/>
      <c r="M39" s="149"/>
      <c r="N39" s="149"/>
      <c r="O39" s="149"/>
      <c r="P39" s="149"/>
      <c r="Q39" s="149"/>
      <c r="R39" s="150"/>
      <c r="S39" s="149"/>
      <c r="T39" s="150"/>
      <c r="U39" s="149"/>
      <c r="V39" s="149"/>
      <c r="W39" s="150"/>
      <c r="X39" s="149"/>
      <c r="Y39" s="150"/>
      <c r="Z39" s="149"/>
      <c r="AA39" s="149"/>
      <c r="AB39" s="149"/>
      <c r="AC39" s="149"/>
      <c r="AD39" s="149"/>
      <c r="AE39" s="150"/>
      <c r="AF39" s="148"/>
      <c r="AG39" s="150"/>
      <c r="AH39" s="149"/>
      <c r="AI39" s="150"/>
      <c r="AJ39" s="150"/>
      <c r="AK39" s="150"/>
      <c r="AL39" s="150"/>
      <c r="AM39" s="149"/>
      <c r="AN39" s="150"/>
      <c r="AO39" s="150"/>
    </row>
    <row r="40" spans="1:55" s="140" customFormat="1" ht="20.25" customHeight="1" x14ac:dyDescent="0.15">
      <c r="C40" s="151"/>
      <c r="D40" s="152"/>
      <c r="E40" s="153"/>
      <c r="F40" s="149"/>
      <c r="G40" s="149"/>
      <c r="H40" s="149"/>
      <c r="I40" s="149"/>
      <c r="J40" s="150"/>
      <c r="K40" s="149"/>
      <c r="L40" s="150"/>
      <c r="M40" s="149"/>
      <c r="N40" s="149"/>
      <c r="O40" s="149"/>
      <c r="P40" s="149"/>
      <c r="Q40" s="149"/>
      <c r="R40" s="150"/>
      <c r="S40" s="149"/>
      <c r="T40" s="150"/>
      <c r="U40" s="149"/>
      <c r="V40" s="149"/>
      <c r="W40" s="150"/>
      <c r="X40" s="149"/>
      <c r="Y40" s="150"/>
      <c r="Z40" s="149"/>
      <c r="AA40" s="149"/>
      <c r="AB40" s="149"/>
      <c r="AC40" s="149"/>
      <c r="AD40" s="149"/>
      <c r="AE40" s="150"/>
      <c r="AF40" s="148"/>
      <c r="AG40" s="150"/>
      <c r="AH40" s="149"/>
      <c r="AI40" s="150"/>
      <c r="AJ40" s="150"/>
      <c r="AK40" s="150"/>
      <c r="AL40" s="150"/>
      <c r="AM40" s="149"/>
      <c r="AN40" s="150"/>
      <c r="AO40" s="150"/>
    </row>
    <row r="41" spans="1:55" s="140" customFormat="1" ht="20.25" customHeight="1" x14ac:dyDescent="0.15">
      <c r="A41" s="139" t="s">
        <v>158</v>
      </c>
      <c r="B41" s="139"/>
    </row>
    <row r="42" spans="1:55" s="140" customFormat="1" ht="20.25" customHeight="1" x14ac:dyDescent="0.15"/>
    <row r="43" spans="1:55" s="140" customFormat="1" ht="20.25" customHeight="1" x14ac:dyDescent="0.15">
      <c r="A43" s="139" t="s">
        <v>159</v>
      </c>
      <c r="B43" s="139"/>
      <c r="C43" s="139"/>
    </row>
    <row r="44" spans="1:55" s="140" customFormat="1" ht="20.25" customHeight="1" x14ac:dyDescent="0.15">
      <c r="A44" s="139" t="s">
        <v>160</v>
      </c>
      <c r="B44" s="139"/>
      <c r="C44" s="139"/>
    </row>
    <row r="45" spans="1:55" s="140" customFormat="1" ht="20.25" customHeight="1" x14ac:dyDescent="0.15"/>
    <row r="46" spans="1:55" s="140" customFormat="1" ht="20.25" customHeight="1" x14ac:dyDescent="0.15">
      <c r="A46" s="139" t="s">
        <v>161</v>
      </c>
      <c r="B46" s="139"/>
      <c r="C46" s="139"/>
    </row>
    <row r="47" spans="1:55" s="140" customFormat="1" ht="20.25" customHeight="1" x14ac:dyDescent="0.15">
      <c r="A47" s="139" t="s">
        <v>162</v>
      </c>
      <c r="B47" s="139"/>
      <c r="C47" s="139"/>
    </row>
    <row r="48" spans="1:55" s="140" customFormat="1" ht="20.25" customHeight="1" x14ac:dyDescent="0.15">
      <c r="A48" s="139"/>
      <c r="B48" s="139"/>
      <c r="C48" s="139"/>
    </row>
    <row r="49" spans="1:55" s="140" customFormat="1" ht="20.25" customHeight="1" x14ac:dyDescent="0.15">
      <c r="A49" s="139" t="s">
        <v>163</v>
      </c>
      <c r="B49" s="139"/>
      <c r="C49" s="139"/>
    </row>
    <row r="50" spans="1:55" s="140" customFormat="1" ht="20.25" customHeight="1" x14ac:dyDescent="0.15">
      <c r="A50" s="139"/>
      <c r="B50" s="139"/>
      <c r="C50" s="139"/>
    </row>
    <row r="51" spans="1:55" s="140" customFormat="1" ht="20.25" customHeight="1" x14ac:dyDescent="0.15">
      <c r="A51" s="140" t="s">
        <v>164</v>
      </c>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row>
    <row r="52" spans="1:55" s="140" customFormat="1" ht="20.25" customHeight="1" x14ac:dyDescent="0.15">
      <c r="A52" s="140" t="s">
        <v>165</v>
      </c>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row>
    <row r="53" spans="1:55" s="140" customFormat="1" ht="20.25" customHeight="1" x14ac:dyDescent="0.15">
      <c r="A53" s="140" t="s">
        <v>166</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row>
    <row r="54" spans="1:55" s="140" customFormat="1" ht="20.25" customHeight="1" x14ac:dyDescent="0.15">
      <c r="A54" s="155"/>
      <c r="B54" s="155"/>
      <c r="C54" s="155"/>
      <c r="D54" s="139"/>
      <c r="E54" s="139"/>
    </row>
    <row r="55" spans="1:55" s="140" customFormat="1" ht="20.25" customHeight="1" x14ac:dyDescent="0.15">
      <c r="A55" s="156"/>
      <c r="B55" s="155"/>
      <c r="C55" s="155"/>
      <c r="D55" s="139"/>
      <c r="E55" s="139"/>
    </row>
    <row r="56" spans="1:55" s="140" customFormat="1" ht="20.25" customHeight="1" x14ac:dyDescent="0.15">
      <c r="A56" s="155"/>
      <c r="B56" s="155"/>
      <c r="C56" s="155"/>
      <c r="D56" s="139"/>
      <c r="E56" s="139"/>
    </row>
    <row r="57" spans="1:55" s="140" customFormat="1" ht="20.25" customHeight="1" x14ac:dyDescent="0.15">
      <c r="A57" s="155"/>
      <c r="B57" s="155"/>
      <c r="C57" s="155"/>
      <c r="D57" s="139"/>
      <c r="E57" s="139"/>
    </row>
    <row r="58" spans="1:55" s="140" customFormat="1" ht="20.25" customHeight="1" x14ac:dyDescent="0.15">
      <c r="A58" s="155"/>
      <c r="B58" s="155"/>
      <c r="C58" s="155"/>
      <c r="D58" s="139"/>
      <c r="E58" s="139"/>
    </row>
    <row r="59" spans="1:55" s="140" customFormat="1" ht="20.25" customHeight="1" x14ac:dyDescent="0.15">
      <c r="A59" s="155"/>
      <c r="B59" s="155"/>
      <c r="C59" s="155"/>
      <c r="D59" s="139"/>
      <c r="E59" s="139"/>
    </row>
    <row r="60" spans="1:55" s="140" customFormat="1" ht="20.25" customHeight="1" x14ac:dyDescent="0.15">
      <c r="A60" s="155"/>
      <c r="B60" s="155"/>
      <c r="C60" s="155"/>
      <c r="D60" s="139"/>
      <c r="E60" s="139"/>
    </row>
    <row r="61" spans="1:55" ht="20.25" customHeight="1" x14ac:dyDescent="0.15"/>
    <row r="62" spans="1:55" ht="20.25" customHeight="1" x14ac:dyDescent="0.15"/>
  </sheetData>
  <mergeCells count="1">
    <mergeCell ref="E4:J5"/>
  </mergeCells>
  <phoneticPr fontId="7"/>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election activeCell="D9" sqref="D9"/>
    </sheetView>
  </sheetViews>
  <sheetFormatPr defaultRowHeight="18.75" x14ac:dyDescent="0.15"/>
  <cols>
    <col min="1" max="1" width="2" style="157" customWidth="1"/>
    <col min="2" max="2" width="7.125" style="157" bestFit="1" customWidth="1"/>
    <col min="3" max="11" width="40.625" style="157" customWidth="1"/>
    <col min="12" max="16384" width="9" style="157"/>
  </cols>
  <sheetData>
    <row r="1" spans="2:11" x14ac:dyDescent="0.15">
      <c r="B1" s="157" t="s">
        <v>167</v>
      </c>
    </row>
    <row r="3" spans="2:11" x14ac:dyDescent="0.15">
      <c r="B3" s="158" t="s">
        <v>168</v>
      </c>
      <c r="C3" s="158" t="s">
        <v>169</v>
      </c>
    </row>
    <row r="4" spans="2:11" x14ac:dyDescent="0.15">
      <c r="B4" s="158">
        <v>1</v>
      </c>
      <c r="C4" s="159" t="s">
        <v>64</v>
      </c>
    </row>
    <row r="5" spans="2:11" x14ac:dyDescent="0.15">
      <c r="B5" s="158">
        <v>2</v>
      </c>
      <c r="C5" s="159" t="s">
        <v>170</v>
      </c>
    </row>
    <row r="6" spans="2:11" x14ac:dyDescent="0.15">
      <c r="B6" s="158">
        <v>3</v>
      </c>
      <c r="C6" s="159" t="s">
        <v>171</v>
      </c>
    </row>
    <row r="7" spans="2:11" x14ac:dyDescent="0.15">
      <c r="B7" s="158">
        <v>4</v>
      </c>
      <c r="C7" s="159"/>
    </row>
    <row r="8" spans="2:11" x14ac:dyDescent="0.15">
      <c r="B8" s="158">
        <v>5</v>
      </c>
      <c r="C8" s="159"/>
    </row>
    <row r="10" spans="2:11" x14ac:dyDescent="0.15">
      <c r="B10" s="157" t="s">
        <v>172</v>
      </c>
    </row>
    <row r="11" spans="2:11" ht="19.5" thickBot="1" x14ac:dyDescent="0.2"/>
    <row r="12" spans="2:11" ht="19.5" thickBot="1" x14ac:dyDescent="0.2">
      <c r="B12" s="160" t="s">
        <v>139</v>
      </c>
      <c r="C12" s="161" t="s">
        <v>96</v>
      </c>
      <c r="D12" s="162" t="s">
        <v>100</v>
      </c>
      <c r="E12" s="163" t="s">
        <v>103</v>
      </c>
      <c r="F12" s="162" t="s">
        <v>173</v>
      </c>
      <c r="G12" s="164" t="s">
        <v>173</v>
      </c>
      <c r="H12" s="164" t="s">
        <v>174</v>
      </c>
      <c r="I12" s="164" t="s">
        <v>174</v>
      </c>
      <c r="J12" s="164" t="s">
        <v>174</v>
      </c>
      <c r="K12" s="165" t="s">
        <v>174</v>
      </c>
    </row>
    <row r="13" spans="2:11" x14ac:dyDescent="0.15">
      <c r="B13" s="415" t="s">
        <v>175</v>
      </c>
      <c r="C13" s="166" t="s">
        <v>174</v>
      </c>
      <c r="D13" s="167" t="s">
        <v>101</v>
      </c>
      <c r="E13" s="168" t="s">
        <v>104</v>
      </c>
      <c r="F13" s="168"/>
      <c r="G13" s="169"/>
      <c r="H13" s="169"/>
      <c r="I13" s="169"/>
      <c r="J13" s="169"/>
      <c r="K13" s="170"/>
    </row>
    <row r="14" spans="2:11" x14ac:dyDescent="0.15">
      <c r="B14" s="415"/>
      <c r="C14" s="171" t="s">
        <v>176</v>
      </c>
      <c r="D14" s="172" t="s">
        <v>177</v>
      </c>
      <c r="E14" s="173" t="s">
        <v>98</v>
      </c>
      <c r="F14" s="173"/>
      <c r="G14" s="174"/>
      <c r="H14" s="174"/>
      <c r="I14" s="174"/>
      <c r="J14" s="174"/>
      <c r="K14" s="175"/>
    </row>
    <row r="15" spans="2:11" x14ac:dyDescent="0.15">
      <c r="B15" s="415"/>
      <c r="C15" s="171" t="s">
        <v>174</v>
      </c>
      <c r="D15" s="176" t="s">
        <v>174</v>
      </c>
      <c r="E15" s="173" t="s">
        <v>98</v>
      </c>
      <c r="F15" s="177"/>
      <c r="G15" s="174"/>
      <c r="H15" s="174"/>
      <c r="I15" s="174"/>
      <c r="J15" s="174"/>
      <c r="K15" s="175"/>
    </row>
    <row r="16" spans="2:11" x14ac:dyDescent="0.15">
      <c r="B16" s="415"/>
      <c r="C16" s="171" t="s">
        <v>173</v>
      </c>
      <c r="D16" s="176" t="s">
        <v>178</v>
      </c>
      <c r="E16" s="173" t="s">
        <v>98</v>
      </c>
      <c r="F16" s="177"/>
      <c r="G16" s="174"/>
      <c r="H16" s="174"/>
      <c r="I16" s="174"/>
      <c r="J16" s="174"/>
      <c r="K16" s="175"/>
    </row>
    <row r="17" spans="2:11" x14ac:dyDescent="0.15">
      <c r="B17" s="415"/>
      <c r="C17" s="171" t="s">
        <v>179</v>
      </c>
      <c r="D17" s="176" t="s">
        <v>180</v>
      </c>
      <c r="E17" s="173" t="s">
        <v>98</v>
      </c>
      <c r="F17" s="177"/>
      <c r="G17" s="174"/>
      <c r="H17" s="174"/>
      <c r="I17" s="174"/>
      <c r="J17" s="174"/>
      <c r="K17" s="175"/>
    </row>
    <row r="18" spans="2:11" x14ac:dyDescent="0.15">
      <c r="B18" s="415"/>
      <c r="C18" s="171" t="s">
        <v>181</v>
      </c>
      <c r="D18" s="176" t="s">
        <v>176</v>
      </c>
      <c r="E18" s="173" t="s">
        <v>98</v>
      </c>
      <c r="F18" s="177"/>
      <c r="G18" s="174"/>
      <c r="H18" s="174"/>
      <c r="I18" s="174"/>
      <c r="J18" s="174"/>
      <c r="K18" s="175"/>
    </row>
    <row r="19" spans="2:11" x14ac:dyDescent="0.15">
      <c r="B19" s="415"/>
      <c r="C19" s="171" t="s">
        <v>174</v>
      </c>
      <c r="D19" s="176" t="s">
        <v>178</v>
      </c>
      <c r="E19" s="173" t="s">
        <v>98</v>
      </c>
      <c r="F19" s="177"/>
      <c r="G19" s="174"/>
      <c r="H19" s="174"/>
      <c r="I19" s="174"/>
      <c r="J19" s="174"/>
      <c r="K19" s="175"/>
    </row>
    <row r="20" spans="2:11" x14ac:dyDescent="0.15">
      <c r="B20" s="415"/>
      <c r="C20" s="171" t="s">
        <v>174</v>
      </c>
      <c r="D20" s="176" t="s">
        <v>180</v>
      </c>
      <c r="E20" s="173" t="s">
        <v>98</v>
      </c>
      <c r="F20" s="177"/>
      <c r="G20" s="174"/>
      <c r="H20" s="174"/>
      <c r="I20" s="174"/>
      <c r="J20" s="174"/>
      <c r="K20" s="175"/>
    </row>
    <row r="21" spans="2:11" x14ac:dyDescent="0.15">
      <c r="B21" s="415"/>
      <c r="C21" s="171" t="s">
        <v>181</v>
      </c>
      <c r="D21" s="176" t="s">
        <v>178</v>
      </c>
      <c r="E21" s="173" t="s">
        <v>98</v>
      </c>
      <c r="F21" s="177"/>
      <c r="G21" s="174"/>
      <c r="H21" s="174"/>
      <c r="I21" s="174"/>
      <c r="J21" s="174"/>
      <c r="K21" s="175"/>
    </row>
    <row r="22" spans="2:11" x14ac:dyDescent="0.15">
      <c r="B22" s="415"/>
      <c r="C22" s="171" t="s">
        <v>174</v>
      </c>
      <c r="D22" s="177" t="s">
        <v>180</v>
      </c>
      <c r="E22" s="177" t="s">
        <v>180</v>
      </c>
      <c r="F22" s="177"/>
      <c r="G22" s="174"/>
      <c r="H22" s="174"/>
      <c r="I22" s="174"/>
      <c r="J22" s="174"/>
      <c r="K22" s="175"/>
    </row>
    <row r="23" spans="2:11" x14ac:dyDescent="0.15">
      <c r="B23" s="415"/>
      <c r="C23" s="171" t="s">
        <v>180</v>
      </c>
      <c r="D23" s="177" t="s">
        <v>180</v>
      </c>
      <c r="E23" s="177" t="s">
        <v>174</v>
      </c>
      <c r="F23" s="177"/>
      <c r="G23" s="174"/>
      <c r="H23" s="174"/>
      <c r="I23" s="174"/>
      <c r="J23" s="174"/>
      <c r="K23" s="175"/>
    </row>
    <row r="24" spans="2:11" x14ac:dyDescent="0.15">
      <c r="B24" s="415"/>
      <c r="C24" s="171" t="s">
        <v>180</v>
      </c>
      <c r="D24" s="177" t="s">
        <v>180</v>
      </c>
      <c r="E24" s="177" t="s">
        <v>180</v>
      </c>
      <c r="F24" s="177"/>
      <c r="G24" s="174"/>
      <c r="H24" s="174"/>
      <c r="I24" s="174"/>
      <c r="J24" s="174"/>
      <c r="K24" s="175"/>
    </row>
    <row r="25" spans="2:11" ht="19.5" thickBot="1" x14ac:dyDescent="0.2">
      <c r="B25" s="416"/>
      <c r="C25" s="178" t="s">
        <v>180</v>
      </c>
      <c r="D25" s="179" t="s">
        <v>180</v>
      </c>
      <c r="E25" s="180" t="s">
        <v>180</v>
      </c>
      <c r="F25" s="180"/>
      <c r="G25" s="179"/>
      <c r="H25" s="179"/>
      <c r="I25" s="179"/>
      <c r="J25" s="179"/>
      <c r="K25" s="181"/>
    </row>
    <row r="28" spans="2:11" x14ac:dyDescent="0.15">
      <c r="C28" s="157" t="s">
        <v>182</v>
      </c>
    </row>
    <row r="29" spans="2:11" x14ac:dyDescent="0.15">
      <c r="C29" s="157" t="s">
        <v>183</v>
      </c>
    </row>
    <row r="30" spans="2:11" x14ac:dyDescent="0.15">
      <c r="C30" s="157" t="s">
        <v>184</v>
      </c>
    </row>
    <row r="31" spans="2:11" x14ac:dyDescent="0.15">
      <c r="C31" s="157" t="s">
        <v>185</v>
      </c>
    </row>
    <row r="32" spans="2:11" x14ac:dyDescent="0.15">
      <c r="C32" s="157" t="s">
        <v>186</v>
      </c>
    </row>
    <row r="33" spans="3:3" x14ac:dyDescent="0.15">
      <c r="C33" s="157" t="s">
        <v>187</v>
      </c>
    </row>
    <row r="34" spans="3:3" x14ac:dyDescent="0.15">
      <c r="C34" s="157" t="s">
        <v>188</v>
      </c>
    </row>
    <row r="35" spans="3:3" x14ac:dyDescent="0.15">
      <c r="C35" s="157" t="s">
        <v>189</v>
      </c>
    </row>
    <row r="37" spans="3:3" x14ac:dyDescent="0.15">
      <c r="C37" s="157" t="s">
        <v>190</v>
      </c>
    </row>
    <row r="38" spans="3:3" x14ac:dyDescent="0.15">
      <c r="C38" s="157" t="s">
        <v>191</v>
      </c>
    </row>
    <row r="39" spans="3:3" x14ac:dyDescent="0.15">
      <c r="C39" s="157" t="s">
        <v>192</v>
      </c>
    </row>
    <row r="40" spans="3:3" x14ac:dyDescent="0.15">
      <c r="C40" s="157" t="s">
        <v>193</v>
      </c>
    </row>
    <row r="41" spans="3:3" x14ac:dyDescent="0.15">
      <c r="C41" s="157" t="s">
        <v>194</v>
      </c>
    </row>
    <row r="42" spans="3:3" x14ac:dyDescent="0.15">
      <c r="C42" s="157" t="s">
        <v>195</v>
      </c>
    </row>
  </sheetData>
  <mergeCells count="1">
    <mergeCell ref="B13:B25"/>
  </mergeCells>
  <phoneticPr fontId="7"/>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tabSelected="1" topLeftCell="A19" zoomScale="73" zoomScaleNormal="73" zoomScaleSheetLayoutView="100" workbookViewId="0">
      <selection activeCell="G99" sqref="G99"/>
    </sheetView>
  </sheetViews>
  <sheetFormatPr defaultRowHeight="14.25" x14ac:dyDescent="0.15"/>
  <cols>
    <col min="1" max="1" width="23.625" style="269" customWidth="1"/>
    <col min="2" max="2" width="55.625" style="270" customWidth="1"/>
    <col min="3" max="3" width="4.125" style="271" customWidth="1"/>
    <col min="4" max="4" width="15.625" style="272" customWidth="1"/>
    <col min="5" max="5" width="30.625" style="186" customWidth="1"/>
    <col min="6" max="256" width="9" style="29"/>
    <col min="257" max="257" width="23.625" style="29" customWidth="1"/>
    <col min="258" max="258" width="55.625" style="29" customWidth="1"/>
    <col min="259" max="259" width="4.125" style="29" customWidth="1"/>
    <col min="260" max="260" width="15.625" style="29" customWidth="1"/>
    <col min="261" max="261" width="30.625" style="29" customWidth="1"/>
    <col min="262" max="512" width="9" style="29"/>
    <col min="513" max="513" width="23.625" style="29" customWidth="1"/>
    <col min="514" max="514" width="55.625" style="29" customWidth="1"/>
    <col min="515" max="515" width="4.125" style="29" customWidth="1"/>
    <col min="516" max="516" width="15.625" style="29" customWidth="1"/>
    <col min="517" max="517" width="30.625" style="29" customWidth="1"/>
    <col min="518" max="768" width="9" style="29"/>
    <col min="769" max="769" width="23.625" style="29" customWidth="1"/>
    <col min="770" max="770" width="55.625" style="29" customWidth="1"/>
    <col min="771" max="771" width="4.125" style="29" customWidth="1"/>
    <col min="772" max="772" width="15.625" style="29" customWidth="1"/>
    <col min="773" max="773" width="30.625" style="29" customWidth="1"/>
    <col min="774" max="1024" width="9" style="29"/>
    <col min="1025" max="1025" width="23.625" style="29" customWidth="1"/>
    <col min="1026" max="1026" width="55.625" style="29" customWidth="1"/>
    <col min="1027" max="1027" width="4.125" style="29" customWidth="1"/>
    <col min="1028" max="1028" width="15.625" style="29" customWidth="1"/>
    <col min="1029" max="1029" width="30.625" style="29" customWidth="1"/>
    <col min="1030" max="1280" width="9" style="29"/>
    <col min="1281" max="1281" width="23.625" style="29" customWidth="1"/>
    <col min="1282" max="1282" width="55.625" style="29" customWidth="1"/>
    <col min="1283" max="1283" width="4.125" style="29" customWidth="1"/>
    <col min="1284" max="1284" width="15.625" style="29" customWidth="1"/>
    <col min="1285" max="1285" width="30.625" style="29" customWidth="1"/>
    <col min="1286" max="1536" width="9" style="29"/>
    <col min="1537" max="1537" width="23.625" style="29" customWidth="1"/>
    <col min="1538" max="1538" width="55.625" style="29" customWidth="1"/>
    <col min="1539" max="1539" width="4.125" style="29" customWidth="1"/>
    <col min="1540" max="1540" width="15.625" style="29" customWidth="1"/>
    <col min="1541" max="1541" width="30.625" style="29" customWidth="1"/>
    <col min="1542" max="1792" width="9" style="29"/>
    <col min="1793" max="1793" width="23.625" style="29" customWidth="1"/>
    <col min="1794" max="1794" width="55.625" style="29" customWidth="1"/>
    <col min="1795" max="1795" width="4.125" style="29" customWidth="1"/>
    <col min="1796" max="1796" width="15.625" style="29" customWidth="1"/>
    <col min="1797" max="1797" width="30.625" style="29" customWidth="1"/>
    <col min="1798" max="2048" width="9" style="29"/>
    <col min="2049" max="2049" width="23.625" style="29" customWidth="1"/>
    <col min="2050" max="2050" width="55.625" style="29" customWidth="1"/>
    <col min="2051" max="2051" width="4.125" style="29" customWidth="1"/>
    <col min="2052" max="2052" width="15.625" style="29" customWidth="1"/>
    <col min="2053" max="2053" width="30.625" style="29" customWidth="1"/>
    <col min="2054" max="2304" width="9" style="29"/>
    <col min="2305" max="2305" width="23.625" style="29" customWidth="1"/>
    <col min="2306" max="2306" width="55.625" style="29" customWidth="1"/>
    <col min="2307" max="2307" width="4.125" style="29" customWidth="1"/>
    <col min="2308" max="2308" width="15.625" style="29" customWidth="1"/>
    <col min="2309" max="2309" width="30.625" style="29" customWidth="1"/>
    <col min="2310" max="2560" width="9" style="29"/>
    <col min="2561" max="2561" width="23.625" style="29" customWidth="1"/>
    <col min="2562" max="2562" width="55.625" style="29" customWidth="1"/>
    <col min="2563" max="2563" width="4.125" style="29" customWidth="1"/>
    <col min="2564" max="2564" width="15.625" style="29" customWidth="1"/>
    <col min="2565" max="2565" width="30.625" style="29" customWidth="1"/>
    <col min="2566" max="2816" width="9" style="29"/>
    <col min="2817" max="2817" width="23.625" style="29" customWidth="1"/>
    <col min="2818" max="2818" width="55.625" style="29" customWidth="1"/>
    <col min="2819" max="2819" width="4.125" style="29" customWidth="1"/>
    <col min="2820" max="2820" width="15.625" style="29" customWidth="1"/>
    <col min="2821" max="2821" width="30.625" style="29" customWidth="1"/>
    <col min="2822" max="3072" width="9" style="29"/>
    <col min="3073" max="3073" width="23.625" style="29" customWidth="1"/>
    <col min="3074" max="3074" width="55.625" style="29" customWidth="1"/>
    <col min="3075" max="3075" width="4.125" style="29" customWidth="1"/>
    <col min="3076" max="3076" width="15.625" style="29" customWidth="1"/>
    <col min="3077" max="3077" width="30.625" style="29" customWidth="1"/>
    <col min="3078" max="3328" width="9" style="29"/>
    <col min="3329" max="3329" width="23.625" style="29" customWidth="1"/>
    <col min="3330" max="3330" width="55.625" style="29" customWidth="1"/>
    <col min="3331" max="3331" width="4.125" style="29" customWidth="1"/>
    <col min="3332" max="3332" width="15.625" style="29" customWidth="1"/>
    <col min="3333" max="3333" width="30.625" style="29" customWidth="1"/>
    <col min="3334" max="3584" width="9" style="29"/>
    <col min="3585" max="3585" width="23.625" style="29" customWidth="1"/>
    <col min="3586" max="3586" width="55.625" style="29" customWidth="1"/>
    <col min="3587" max="3587" width="4.125" style="29" customWidth="1"/>
    <col min="3588" max="3588" width="15.625" style="29" customWidth="1"/>
    <col min="3589" max="3589" width="30.625" style="29" customWidth="1"/>
    <col min="3590" max="3840" width="9" style="29"/>
    <col min="3841" max="3841" width="23.625" style="29" customWidth="1"/>
    <col min="3842" max="3842" width="55.625" style="29" customWidth="1"/>
    <col min="3843" max="3843" width="4.125" style="29" customWidth="1"/>
    <col min="3844" max="3844" width="15.625" style="29" customWidth="1"/>
    <col min="3845" max="3845" width="30.625" style="29" customWidth="1"/>
    <col min="3846" max="4096" width="9" style="29"/>
    <col min="4097" max="4097" width="23.625" style="29" customWidth="1"/>
    <col min="4098" max="4098" width="55.625" style="29" customWidth="1"/>
    <col min="4099" max="4099" width="4.125" style="29" customWidth="1"/>
    <col min="4100" max="4100" width="15.625" style="29" customWidth="1"/>
    <col min="4101" max="4101" width="30.625" style="29" customWidth="1"/>
    <col min="4102" max="4352" width="9" style="29"/>
    <col min="4353" max="4353" width="23.625" style="29" customWidth="1"/>
    <col min="4354" max="4354" width="55.625" style="29" customWidth="1"/>
    <col min="4355" max="4355" width="4.125" style="29" customWidth="1"/>
    <col min="4356" max="4356" width="15.625" style="29" customWidth="1"/>
    <col min="4357" max="4357" width="30.625" style="29" customWidth="1"/>
    <col min="4358" max="4608" width="9" style="29"/>
    <col min="4609" max="4609" width="23.625" style="29" customWidth="1"/>
    <col min="4610" max="4610" width="55.625" style="29" customWidth="1"/>
    <col min="4611" max="4611" width="4.125" style="29" customWidth="1"/>
    <col min="4612" max="4612" width="15.625" style="29" customWidth="1"/>
    <col min="4613" max="4613" width="30.625" style="29" customWidth="1"/>
    <col min="4614" max="4864" width="9" style="29"/>
    <col min="4865" max="4865" width="23.625" style="29" customWidth="1"/>
    <col min="4866" max="4866" width="55.625" style="29" customWidth="1"/>
    <col min="4867" max="4867" width="4.125" style="29" customWidth="1"/>
    <col min="4868" max="4868" width="15.625" style="29" customWidth="1"/>
    <col min="4869" max="4869" width="30.625" style="29" customWidth="1"/>
    <col min="4870" max="5120" width="9" style="29"/>
    <col min="5121" max="5121" width="23.625" style="29" customWidth="1"/>
    <col min="5122" max="5122" width="55.625" style="29" customWidth="1"/>
    <col min="5123" max="5123" width="4.125" style="29" customWidth="1"/>
    <col min="5124" max="5124" width="15.625" style="29" customWidth="1"/>
    <col min="5125" max="5125" width="30.625" style="29" customWidth="1"/>
    <col min="5126" max="5376" width="9" style="29"/>
    <col min="5377" max="5377" width="23.625" style="29" customWidth="1"/>
    <col min="5378" max="5378" width="55.625" style="29" customWidth="1"/>
    <col min="5379" max="5379" width="4.125" style="29" customWidth="1"/>
    <col min="5380" max="5380" width="15.625" style="29" customWidth="1"/>
    <col min="5381" max="5381" width="30.625" style="29" customWidth="1"/>
    <col min="5382" max="5632" width="9" style="29"/>
    <col min="5633" max="5633" width="23.625" style="29" customWidth="1"/>
    <col min="5634" max="5634" width="55.625" style="29" customWidth="1"/>
    <col min="5635" max="5635" width="4.125" style="29" customWidth="1"/>
    <col min="5636" max="5636" width="15.625" style="29" customWidth="1"/>
    <col min="5637" max="5637" width="30.625" style="29" customWidth="1"/>
    <col min="5638" max="5888" width="9" style="29"/>
    <col min="5889" max="5889" width="23.625" style="29" customWidth="1"/>
    <col min="5890" max="5890" width="55.625" style="29" customWidth="1"/>
    <col min="5891" max="5891" width="4.125" style="29" customWidth="1"/>
    <col min="5892" max="5892" width="15.625" style="29" customWidth="1"/>
    <col min="5893" max="5893" width="30.625" style="29" customWidth="1"/>
    <col min="5894" max="6144" width="9" style="29"/>
    <col min="6145" max="6145" width="23.625" style="29" customWidth="1"/>
    <col min="6146" max="6146" width="55.625" style="29" customWidth="1"/>
    <col min="6147" max="6147" width="4.125" style="29" customWidth="1"/>
    <col min="6148" max="6148" width="15.625" style="29" customWidth="1"/>
    <col min="6149" max="6149" width="30.625" style="29" customWidth="1"/>
    <col min="6150" max="6400" width="9" style="29"/>
    <col min="6401" max="6401" width="23.625" style="29" customWidth="1"/>
    <col min="6402" max="6402" width="55.625" style="29" customWidth="1"/>
    <col min="6403" max="6403" width="4.125" style="29" customWidth="1"/>
    <col min="6404" max="6404" width="15.625" style="29" customWidth="1"/>
    <col min="6405" max="6405" width="30.625" style="29" customWidth="1"/>
    <col min="6406" max="6656" width="9" style="29"/>
    <col min="6657" max="6657" width="23.625" style="29" customWidth="1"/>
    <col min="6658" max="6658" width="55.625" style="29" customWidth="1"/>
    <col min="6659" max="6659" width="4.125" style="29" customWidth="1"/>
    <col min="6660" max="6660" width="15.625" style="29" customWidth="1"/>
    <col min="6661" max="6661" width="30.625" style="29" customWidth="1"/>
    <col min="6662" max="6912" width="9" style="29"/>
    <col min="6913" max="6913" width="23.625" style="29" customWidth="1"/>
    <col min="6914" max="6914" width="55.625" style="29" customWidth="1"/>
    <col min="6915" max="6915" width="4.125" style="29" customWidth="1"/>
    <col min="6916" max="6916" width="15.625" style="29" customWidth="1"/>
    <col min="6917" max="6917" width="30.625" style="29" customWidth="1"/>
    <col min="6918" max="7168" width="9" style="29"/>
    <col min="7169" max="7169" width="23.625" style="29" customWidth="1"/>
    <col min="7170" max="7170" width="55.625" style="29" customWidth="1"/>
    <col min="7171" max="7171" width="4.125" style="29" customWidth="1"/>
    <col min="7172" max="7172" width="15.625" style="29" customWidth="1"/>
    <col min="7173" max="7173" width="30.625" style="29" customWidth="1"/>
    <col min="7174" max="7424" width="9" style="29"/>
    <col min="7425" max="7425" width="23.625" style="29" customWidth="1"/>
    <col min="7426" max="7426" width="55.625" style="29" customWidth="1"/>
    <col min="7427" max="7427" width="4.125" style="29" customWidth="1"/>
    <col min="7428" max="7428" width="15.625" style="29" customWidth="1"/>
    <col min="7429" max="7429" width="30.625" style="29" customWidth="1"/>
    <col min="7430" max="7680" width="9" style="29"/>
    <col min="7681" max="7681" width="23.625" style="29" customWidth="1"/>
    <col min="7682" max="7682" width="55.625" style="29" customWidth="1"/>
    <col min="7683" max="7683" width="4.125" style="29" customWidth="1"/>
    <col min="7684" max="7684" width="15.625" style="29" customWidth="1"/>
    <col min="7685" max="7685" width="30.625" style="29" customWidth="1"/>
    <col min="7686" max="7936" width="9" style="29"/>
    <col min="7937" max="7937" width="23.625" style="29" customWidth="1"/>
    <col min="7938" max="7938" width="55.625" style="29" customWidth="1"/>
    <col min="7939" max="7939" width="4.125" style="29" customWidth="1"/>
    <col min="7940" max="7940" width="15.625" style="29" customWidth="1"/>
    <col min="7941" max="7941" width="30.625" style="29" customWidth="1"/>
    <col min="7942" max="8192" width="9" style="29"/>
    <col min="8193" max="8193" width="23.625" style="29" customWidth="1"/>
    <col min="8194" max="8194" width="55.625" style="29" customWidth="1"/>
    <col min="8195" max="8195" width="4.125" style="29" customWidth="1"/>
    <col min="8196" max="8196" width="15.625" style="29" customWidth="1"/>
    <col min="8197" max="8197" width="30.625" style="29" customWidth="1"/>
    <col min="8198" max="8448" width="9" style="29"/>
    <col min="8449" max="8449" width="23.625" style="29" customWidth="1"/>
    <col min="8450" max="8450" width="55.625" style="29" customWidth="1"/>
    <col min="8451" max="8451" width="4.125" style="29" customWidth="1"/>
    <col min="8452" max="8452" width="15.625" style="29" customWidth="1"/>
    <col min="8453" max="8453" width="30.625" style="29" customWidth="1"/>
    <col min="8454" max="8704" width="9" style="29"/>
    <col min="8705" max="8705" width="23.625" style="29" customWidth="1"/>
    <col min="8706" max="8706" width="55.625" style="29" customWidth="1"/>
    <col min="8707" max="8707" width="4.125" style="29" customWidth="1"/>
    <col min="8708" max="8708" width="15.625" style="29" customWidth="1"/>
    <col min="8709" max="8709" width="30.625" style="29" customWidth="1"/>
    <col min="8710" max="8960" width="9" style="29"/>
    <col min="8961" max="8961" width="23.625" style="29" customWidth="1"/>
    <col min="8962" max="8962" width="55.625" style="29" customWidth="1"/>
    <col min="8963" max="8963" width="4.125" style="29" customWidth="1"/>
    <col min="8964" max="8964" width="15.625" style="29" customWidth="1"/>
    <col min="8965" max="8965" width="30.625" style="29" customWidth="1"/>
    <col min="8966" max="9216" width="9" style="29"/>
    <col min="9217" max="9217" width="23.625" style="29" customWidth="1"/>
    <col min="9218" max="9218" width="55.625" style="29" customWidth="1"/>
    <col min="9219" max="9219" width="4.125" style="29" customWidth="1"/>
    <col min="9220" max="9220" width="15.625" style="29" customWidth="1"/>
    <col min="9221" max="9221" width="30.625" style="29" customWidth="1"/>
    <col min="9222" max="9472" width="9" style="29"/>
    <col min="9473" max="9473" width="23.625" style="29" customWidth="1"/>
    <col min="9474" max="9474" width="55.625" style="29" customWidth="1"/>
    <col min="9475" max="9475" width="4.125" style="29" customWidth="1"/>
    <col min="9476" max="9476" width="15.625" style="29" customWidth="1"/>
    <col min="9477" max="9477" width="30.625" style="29" customWidth="1"/>
    <col min="9478" max="9728" width="9" style="29"/>
    <col min="9729" max="9729" width="23.625" style="29" customWidth="1"/>
    <col min="9730" max="9730" width="55.625" style="29" customWidth="1"/>
    <col min="9731" max="9731" width="4.125" style="29" customWidth="1"/>
    <col min="9732" max="9732" width="15.625" style="29" customWidth="1"/>
    <col min="9733" max="9733" width="30.625" style="29" customWidth="1"/>
    <col min="9734" max="9984" width="9" style="29"/>
    <col min="9985" max="9985" width="23.625" style="29" customWidth="1"/>
    <col min="9986" max="9986" width="55.625" style="29" customWidth="1"/>
    <col min="9987" max="9987" width="4.125" style="29" customWidth="1"/>
    <col min="9988" max="9988" width="15.625" style="29" customWidth="1"/>
    <col min="9989" max="9989" width="30.625" style="29" customWidth="1"/>
    <col min="9990" max="10240" width="9" style="29"/>
    <col min="10241" max="10241" width="23.625" style="29" customWidth="1"/>
    <col min="10242" max="10242" width="55.625" style="29" customWidth="1"/>
    <col min="10243" max="10243" width="4.125" style="29" customWidth="1"/>
    <col min="10244" max="10244" width="15.625" style="29" customWidth="1"/>
    <col min="10245" max="10245" width="30.625" style="29" customWidth="1"/>
    <col min="10246" max="10496" width="9" style="29"/>
    <col min="10497" max="10497" width="23.625" style="29" customWidth="1"/>
    <col min="10498" max="10498" width="55.625" style="29" customWidth="1"/>
    <col min="10499" max="10499" width="4.125" style="29" customWidth="1"/>
    <col min="10500" max="10500" width="15.625" style="29" customWidth="1"/>
    <col min="10501" max="10501" width="30.625" style="29" customWidth="1"/>
    <col min="10502" max="10752" width="9" style="29"/>
    <col min="10753" max="10753" width="23.625" style="29" customWidth="1"/>
    <col min="10754" max="10754" width="55.625" style="29" customWidth="1"/>
    <col min="10755" max="10755" width="4.125" style="29" customWidth="1"/>
    <col min="10756" max="10756" width="15.625" style="29" customWidth="1"/>
    <col min="10757" max="10757" width="30.625" style="29" customWidth="1"/>
    <col min="10758" max="11008" width="9" style="29"/>
    <col min="11009" max="11009" width="23.625" style="29" customWidth="1"/>
    <col min="11010" max="11010" width="55.625" style="29" customWidth="1"/>
    <col min="11011" max="11011" width="4.125" style="29" customWidth="1"/>
    <col min="11012" max="11012" width="15.625" style="29" customWidth="1"/>
    <col min="11013" max="11013" width="30.625" style="29" customWidth="1"/>
    <col min="11014" max="11264" width="9" style="29"/>
    <col min="11265" max="11265" width="23.625" style="29" customWidth="1"/>
    <col min="11266" max="11266" width="55.625" style="29" customWidth="1"/>
    <col min="11267" max="11267" width="4.125" style="29" customWidth="1"/>
    <col min="11268" max="11268" width="15.625" style="29" customWidth="1"/>
    <col min="11269" max="11269" width="30.625" style="29" customWidth="1"/>
    <col min="11270" max="11520" width="9" style="29"/>
    <col min="11521" max="11521" width="23.625" style="29" customWidth="1"/>
    <col min="11522" max="11522" width="55.625" style="29" customWidth="1"/>
    <col min="11523" max="11523" width="4.125" style="29" customWidth="1"/>
    <col min="11524" max="11524" width="15.625" style="29" customWidth="1"/>
    <col min="11525" max="11525" width="30.625" style="29" customWidth="1"/>
    <col min="11526" max="11776" width="9" style="29"/>
    <col min="11777" max="11777" width="23.625" style="29" customWidth="1"/>
    <col min="11778" max="11778" width="55.625" style="29" customWidth="1"/>
    <col min="11779" max="11779" width="4.125" style="29" customWidth="1"/>
    <col min="11780" max="11780" width="15.625" style="29" customWidth="1"/>
    <col min="11781" max="11781" width="30.625" style="29" customWidth="1"/>
    <col min="11782" max="12032" width="9" style="29"/>
    <col min="12033" max="12033" width="23.625" style="29" customWidth="1"/>
    <col min="12034" max="12034" width="55.625" style="29" customWidth="1"/>
    <col min="12035" max="12035" width="4.125" style="29" customWidth="1"/>
    <col min="12036" max="12036" width="15.625" style="29" customWidth="1"/>
    <col min="12037" max="12037" width="30.625" style="29" customWidth="1"/>
    <col min="12038" max="12288" width="9" style="29"/>
    <col min="12289" max="12289" width="23.625" style="29" customWidth="1"/>
    <col min="12290" max="12290" width="55.625" style="29" customWidth="1"/>
    <col min="12291" max="12291" width="4.125" style="29" customWidth="1"/>
    <col min="12292" max="12292" width="15.625" style="29" customWidth="1"/>
    <col min="12293" max="12293" width="30.625" style="29" customWidth="1"/>
    <col min="12294" max="12544" width="9" style="29"/>
    <col min="12545" max="12545" width="23.625" style="29" customWidth="1"/>
    <col min="12546" max="12546" width="55.625" style="29" customWidth="1"/>
    <col min="12547" max="12547" width="4.125" style="29" customWidth="1"/>
    <col min="12548" max="12548" width="15.625" style="29" customWidth="1"/>
    <col min="12549" max="12549" width="30.625" style="29" customWidth="1"/>
    <col min="12550" max="12800" width="9" style="29"/>
    <col min="12801" max="12801" width="23.625" style="29" customWidth="1"/>
    <col min="12802" max="12802" width="55.625" style="29" customWidth="1"/>
    <col min="12803" max="12803" width="4.125" style="29" customWidth="1"/>
    <col min="12804" max="12804" width="15.625" style="29" customWidth="1"/>
    <col min="12805" max="12805" width="30.625" style="29" customWidth="1"/>
    <col min="12806" max="13056" width="9" style="29"/>
    <col min="13057" max="13057" width="23.625" style="29" customWidth="1"/>
    <col min="13058" max="13058" width="55.625" style="29" customWidth="1"/>
    <col min="13059" max="13059" width="4.125" style="29" customWidth="1"/>
    <col min="13060" max="13060" width="15.625" style="29" customWidth="1"/>
    <col min="13061" max="13061" width="30.625" style="29" customWidth="1"/>
    <col min="13062" max="13312" width="9" style="29"/>
    <col min="13313" max="13313" width="23.625" style="29" customWidth="1"/>
    <col min="13314" max="13314" width="55.625" style="29" customWidth="1"/>
    <col min="13315" max="13315" width="4.125" style="29" customWidth="1"/>
    <col min="13316" max="13316" width="15.625" style="29" customWidth="1"/>
    <col min="13317" max="13317" width="30.625" style="29" customWidth="1"/>
    <col min="13318" max="13568" width="9" style="29"/>
    <col min="13569" max="13569" width="23.625" style="29" customWidth="1"/>
    <col min="13570" max="13570" width="55.625" style="29" customWidth="1"/>
    <col min="13571" max="13571" width="4.125" style="29" customWidth="1"/>
    <col min="13572" max="13572" width="15.625" style="29" customWidth="1"/>
    <col min="13573" max="13573" width="30.625" style="29" customWidth="1"/>
    <col min="13574" max="13824" width="9" style="29"/>
    <col min="13825" max="13825" width="23.625" style="29" customWidth="1"/>
    <col min="13826" max="13826" width="55.625" style="29" customWidth="1"/>
    <col min="13827" max="13827" width="4.125" style="29" customWidth="1"/>
    <col min="13828" max="13828" width="15.625" style="29" customWidth="1"/>
    <col min="13829" max="13829" width="30.625" style="29" customWidth="1"/>
    <col min="13830" max="14080" width="9" style="29"/>
    <col min="14081" max="14081" width="23.625" style="29" customWidth="1"/>
    <col min="14082" max="14082" width="55.625" style="29" customWidth="1"/>
    <col min="14083" max="14083" width="4.125" style="29" customWidth="1"/>
    <col min="14084" max="14084" width="15.625" style="29" customWidth="1"/>
    <col min="14085" max="14085" width="30.625" style="29" customWidth="1"/>
    <col min="14086" max="14336" width="9" style="29"/>
    <col min="14337" max="14337" width="23.625" style="29" customWidth="1"/>
    <col min="14338" max="14338" width="55.625" style="29" customWidth="1"/>
    <col min="14339" max="14339" width="4.125" style="29" customWidth="1"/>
    <col min="14340" max="14340" width="15.625" style="29" customWidth="1"/>
    <col min="14341" max="14341" width="30.625" style="29" customWidth="1"/>
    <col min="14342" max="14592" width="9" style="29"/>
    <col min="14593" max="14593" width="23.625" style="29" customWidth="1"/>
    <col min="14594" max="14594" width="55.625" style="29" customWidth="1"/>
    <col min="14595" max="14595" width="4.125" style="29" customWidth="1"/>
    <col min="14596" max="14596" width="15.625" style="29" customWidth="1"/>
    <col min="14597" max="14597" width="30.625" style="29" customWidth="1"/>
    <col min="14598" max="14848" width="9" style="29"/>
    <col min="14849" max="14849" width="23.625" style="29" customWidth="1"/>
    <col min="14850" max="14850" width="55.625" style="29" customWidth="1"/>
    <col min="14851" max="14851" width="4.125" style="29" customWidth="1"/>
    <col min="14852" max="14852" width="15.625" style="29" customWidth="1"/>
    <col min="14853" max="14853" width="30.625" style="29" customWidth="1"/>
    <col min="14854" max="15104" width="9" style="29"/>
    <col min="15105" max="15105" width="23.625" style="29" customWidth="1"/>
    <col min="15106" max="15106" width="55.625" style="29" customWidth="1"/>
    <col min="15107" max="15107" width="4.125" style="29" customWidth="1"/>
    <col min="15108" max="15108" width="15.625" style="29" customWidth="1"/>
    <col min="15109" max="15109" width="30.625" style="29" customWidth="1"/>
    <col min="15110" max="15360" width="9" style="29"/>
    <col min="15361" max="15361" width="23.625" style="29" customWidth="1"/>
    <col min="15362" max="15362" width="55.625" style="29" customWidth="1"/>
    <col min="15363" max="15363" width="4.125" style="29" customWidth="1"/>
    <col min="15364" max="15364" width="15.625" style="29" customWidth="1"/>
    <col min="15365" max="15365" width="30.625" style="29" customWidth="1"/>
    <col min="15366" max="15616" width="9" style="29"/>
    <col min="15617" max="15617" width="23.625" style="29" customWidth="1"/>
    <col min="15618" max="15618" width="55.625" style="29" customWidth="1"/>
    <col min="15619" max="15619" width="4.125" style="29" customWidth="1"/>
    <col min="15620" max="15620" width="15.625" style="29" customWidth="1"/>
    <col min="15621" max="15621" width="30.625" style="29" customWidth="1"/>
    <col min="15622" max="15872" width="9" style="29"/>
    <col min="15873" max="15873" width="23.625" style="29" customWidth="1"/>
    <col min="15874" max="15874" width="55.625" style="29" customWidth="1"/>
    <col min="15875" max="15875" width="4.125" style="29" customWidth="1"/>
    <col min="15876" max="15876" width="15.625" style="29" customWidth="1"/>
    <col min="15877" max="15877" width="30.625" style="29" customWidth="1"/>
    <col min="15878" max="16128" width="9" style="29"/>
    <col min="16129" max="16129" width="23.625" style="29" customWidth="1"/>
    <col min="16130" max="16130" width="55.625" style="29" customWidth="1"/>
    <col min="16131" max="16131" width="4.125" style="29" customWidth="1"/>
    <col min="16132" max="16132" width="15.625" style="29" customWidth="1"/>
    <col min="16133" max="16133" width="30.625" style="29" customWidth="1"/>
    <col min="16134" max="16384" width="9" style="29"/>
  </cols>
  <sheetData>
    <row r="1" spans="1:5" ht="24" x14ac:dyDescent="0.15">
      <c r="A1" s="425" t="s">
        <v>202</v>
      </c>
      <c r="B1" s="425"/>
      <c r="C1" s="425"/>
      <c r="D1" s="425"/>
      <c r="E1" s="425"/>
    </row>
    <row r="2" spans="1:5" x14ac:dyDescent="0.15">
      <c r="A2" s="182"/>
      <c r="B2" s="183"/>
      <c r="C2" s="184"/>
      <c r="D2" s="185"/>
    </row>
    <row r="3" spans="1:5" x14ac:dyDescent="0.15">
      <c r="A3" s="187" t="s">
        <v>47</v>
      </c>
      <c r="B3" s="188" t="s">
        <v>48</v>
      </c>
      <c r="C3" s="423" t="s">
        <v>49</v>
      </c>
      <c r="D3" s="424"/>
      <c r="E3" s="189"/>
    </row>
    <row r="4" spans="1:5" s="195" customFormat="1" ht="27" x14ac:dyDescent="0.15">
      <c r="A4" s="190" t="s">
        <v>203</v>
      </c>
      <c r="B4" s="191" t="s">
        <v>204</v>
      </c>
      <c r="C4" s="192" t="s">
        <v>205</v>
      </c>
      <c r="D4" s="193" t="s">
        <v>206</v>
      </c>
      <c r="E4" s="194" t="s">
        <v>207</v>
      </c>
    </row>
    <row r="5" spans="1:5" s="195" customFormat="1" ht="27" x14ac:dyDescent="0.15">
      <c r="A5" s="196" t="s">
        <v>208</v>
      </c>
      <c r="B5" s="197" t="s">
        <v>209</v>
      </c>
      <c r="C5" s="198" t="s">
        <v>205</v>
      </c>
      <c r="D5" s="199" t="s">
        <v>210</v>
      </c>
      <c r="E5" s="200"/>
    </row>
    <row r="6" spans="1:5" s="195" customFormat="1" ht="54" x14ac:dyDescent="0.15">
      <c r="A6" s="417" t="s">
        <v>211</v>
      </c>
      <c r="B6" s="201" t="s">
        <v>212</v>
      </c>
      <c r="C6" s="202" t="s">
        <v>205</v>
      </c>
      <c r="D6" s="203" t="s">
        <v>213</v>
      </c>
      <c r="E6" s="204"/>
    </row>
    <row r="7" spans="1:5" s="195" customFormat="1" ht="27" x14ac:dyDescent="0.15">
      <c r="A7" s="418"/>
      <c r="B7" s="205" t="s">
        <v>214</v>
      </c>
      <c r="C7" s="206" t="s">
        <v>51</v>
      </c>
      <c r="D7" s="207" t="s">
        <v>215</v>
      </c>
      <c r="E7" s="208"/>
    </row>
    <row r="8" spans="1:5" s="195" customFormat="1" ht="27" x14ac:dyDescent="0.15">
      <c r="A8" s="419"/>
      <c r="B8" s="209" t="s">
        <v>216</v>
      </c>
      <c r="C8" s="210" t="s">
        <v>51</v>
      </c>
      <c r="D8" s="211" t="s">
        <v>217</v>
      </c>
      <c r="E8" s="212"/>
    </row>
    <row r="9" spans="1:5" s="195" customFormat="1" ht="27" x14ac:dyDescent="0.15">
      <c r="A9" s="196" t="s">
        <v>218</v>
      </c>
      <c r="B9" s="197" t="s">
        <v>219</v>
      </c>
      <c r="C9" s="198" t="s">
        <v>220</v>
      </c>
      <c r="D9" s="199" t="s">
        <v>221</v>
      </c>
      <c r="E9" s="200"/>
    </row>
    <row r="10" spans="1:5" ht="40.5" x14ac:dyDescent="0.15">
      <c r="A10" s="196" t="s">
        <v>222</v>
      </c>
      <c r="B10" s="196" t="s">
        <v>223</v>
      </c>
      <c r="C10" s="198" t="s">
        <v>224</v>
      </c>
      <c r="D10" s="199" t="s">
        <v>221</v>
      </c>
      <c r="E10" s="200"/>
    </row>
    <row r="11" spans="1:5" ht="40.5" x14ac:dyDescent="0.15">
      <c r="A11" s="196" t="s">
        <v>225</v>
      </c>
      <c r="B11" s="196" t="s">
        <v>226</v>
      </c>
      <c r="C11" s="198" t="s">
        <v>224</v>
      </c>
      <c r="D11" s="199" t="s">
        <v>221</v>
      </c>
      <c r="E11" s="200"/>
    </row>
    <row r="12" spans="1:5" ht="27" x14ac:dyDescent="0.15">
      <c r="A12" s="213" t="s">
        <v>227</v>
      </c>
      <c r="B12" s="214" t="s">
        <v>228</v>
      </c>
      <c r="C12" s="215" t="s">
        <v>229</v>
      </c>
      <c r="D12" s="216" t="s">
        <v>221</v>
      </c>
      <c r="E12" s="217" t="s">
        <v>230</v>
      </c>
    </row>
    <row r="13" spans="1:5" s="195" customFormat="1" ht="27" x14ac:dyDescent="0.15">
      <c r="A13" s="426" t="s">
        <v>231</v>
      </c>
      <c r="B13" s="218" t="s">
        <v>232</v>
      </c>
      <c r="C13" s="202" t="s">
        <v>229</v>
      </c>
      <c r="D13" s="219" t="s">
        <v>221</v>
      </c>
      <c r="E13" s="204"/>
    </row>
    <row r="14" spans="1:5" s="195" customFormat="1" ht="67.5" x14ac:dyDescent="0.15">
      <c r="A14" s="427"/>
      <c r="B14" s="220" t="s">
        <v>233</v>
      </c>
      <c r="C14" s="221" t="s">
        <v>229</v>
      </c>
      <c r="D14" s="222" t="s">
        <v>221</v>
      </c>
      <c r="E14" s="223"/>
    </row>
    <row r="15" spans="1:5" s="195" customFormat="1" ht="27" x14ac:dyDescent="0.15">
      <c r="A15" s="428"/>
      <c r="B15" s="224" t="s">
        <v>234</v>
      </c>
      <c r="C15" s="210" t="s">
        <v>229</v>
      </c>
      <c r="D15" s="225" t="s">
        <v>235</v>
      </c>
      <c r="E15" s="212"/>
    </row>
    <row r="16" spans="1:5" s="195" customFormat="1" ht="27" x14ac:dyDescent="0.15">
      <c r="A16" s="426" t="s">
        <v>236</v>
      </c>
      <c r="B16" s="218" t="s">
        <v>232</v>
      </c>
      <c r="C16" s="202" t="s">
        <v>229</v>
      </c>
      <c r="D16" s="219" t="s">
        <v>221</v>
      </c>
      <c r="E16" s="204"/>
    </row>
    <row r="17" spans="1:5" s="195" customFormat="1" ht="67.5" x14ac:dyDescent="0.15">
      <c r="A17" s="427"/>
      <c r="B17" s="220" t="s">
        <v>237</v>
      </c>
      <c r="C17" s="221" t="s">
        <v>238</v>
      </c>
      <c r="D17" s="222" t="s">
        <v>221</v>
      </c>
      <c r="E17" s="223"/>
    </row>
    <row r="18" spans="1:5" s="195" customFormat="1" ht="27" x14ac:dyDescent="0.15">
      <c r="A18" s="427"/>
      <c r="B18" s="220" t="s">
        <v>234</v>
      </c>
      <c r="C18" s="221" t="s">
        <v>229</v>
      </c>
      <c r="D18" s="222" t="s">
        <v>235</v>
      </c>
      <c r="E18" s="223"/>
    </row>
    <row r="19" spans="1:5" s="195" customFormat="1" ht="27" x14ac:dyDescent="0.15">
      <c r="A19" s="427"/>
      <c r="B19" s="220" t="s">
        <v>239</v>
      </c>
      <c r="C19" s="221" t="s">
        <v>229</v>
      </c>
      <c r="D19" s="226" t="s">
        <v>221</v>
      </c>
      <c r="E19" s="223"/>
    </row>
    <row r="20" spans="1:5" s="195" customFormat="1" ht="27" x14ac:dyDescent="0.15">
      <c r="A20" s="428"/>
      <c r="B20" s="227" t="s">
        <v>240</v>
      </c>
      <c r="C20" s="210" t="s">
        <v>224</v>
      </c>
      <c r="D20" s="225" t="s">
        <v>235</v>
      </c>
      <c r="E20" s="212"/>
    </row>
    <row r="21" spans="1:5" x14ac:dyDescent="0.15">
      <c r="A21" s="417" t="s">
        <v>241</v>
      </c>
      <c r="B21" s="201" t="s">
        <v>242</v>
      </c>
      <c r="C21" s="202" t="s">
        <v>238</v>
      </c>
      <c r="D21" s="203" t="s">
        <v>221</v>
      </c>
      <c r="E21" s="204"/>
    </row>
    <row r="22" spans="1:5" x14ac:dyDescent="0.15">
      <c r="A22" s="418"/>
      <c r="B22" s="205" t="s">
        <v>243</v>
      </c>
      <c r="C22" s="221" t="s">
        <v>229</v>
      </c>
      <c r="D22" s="228" t="s">
        <v>244</v>
      </c>
      <c r="E22" s="223"/>
    </row>
    <row r="23" spans="1:5" x14ac:dyDescent="0.15">
      <c r="A23" s="418"/>
      <c r="B23" s="205" t="s">
        <v>245</v>
      </c>
      <c r="C23" s="221" t="s">
        <v>224</v>
      </c>
      <c r="D23" s="228" t="s">
        <v>246</v>
      </c>
      <c r="E23" s="223"/>
    </row>
    <row r="24" spans="1:5" x14ac:dyDescent="0.15">
      <c r="A24" s="418"/>
      <c r="B24" s="229" t="s">
        <v>247</v>
      </c>
      <c r="C24" s="230"/>
      <c r="D24" s="231"/>
      <c r="E24" s="232"/>
    </row>
    <row r="25" spans="1:5" ht="27" x14ac:dyDescent="0.15">
      <c r="A25" s="418"/>
      <c r="B25" s="233" t="s">
        <v>248</v>
      </c>
      <c r="C25" s="234" t="s">
        <v>229</v>
      </c>
      <c r="D25" s="235" t="s">
        <v>221</v>
      </c>
      <c r="E25" s="236"/>
    </row>
    <row r="26" spans="1:5" ht="27" x14ac:dyDescent="0.15">
      <c r="A26" s="418"/>
      <c r="B26" s="237" t="s">
        <v>249</v>
      </c>
      <c r="C26" s="234" t="s">
        <v>229</v>
      </c>
      <c r="D26" s="235" t="s">
        <v>221</v>
      </c>
      <c r="E26" s="208"/>
    </row>
    <row r="27" spans="1:5" ht="27" x14ac:dyDescent="0.15">
      <c r="A27" s="419"/>
      <c r="B27" s="233" t="s">
        <v>250</v>
      </c>
      <c r="C27" s="210" t="s">
        <v>229</v>
      </c>
      <c r="D27" s="238" t="s">
        <v>221</v>
      </c>
      <c r="E27" s="236"/>
    </row>
    <row r="28" spans="1:5" x14ac:dyDescent="0.15">
      <c r="A28" s="417" t="s">
        <v>251</v>
      </c>
      <c r="B28" s="201" t="s">
        <v>252</v>
      </c>
      <c r="C28" s="202" t="s">
        <v>229</v>
      </c>
      <c r="D28" s="203" t="s">
        <v>221</v>
      </c>
      <c r="E28" s="204"/>
    </row>
    <row r="29" spans="1:5" x14ac:dyDescent="0.15">
      <c r="A29" s="418"/>
      <c r="B29" s="205" t="s">
        <v>243</v>
      </c>
      <c r="C29" s="221" t="s">
        <v>229</v>
      </c>
      <c r="D29" s="228" t="s">
        <v>244</v>
      </c>
      <c r="E29" s="223"/>
    </row>
    <row r="30" spans="1:5" x14ac:dyDescent="0.15">
      <c r="A30" s="418"/>
      <c r="B30" s="205" t="s">
        <v>245</v>
      </c>
      <c r="C30" s="221" t="s">
        <v>229</v>
      </c>
      <c r="D30" s="228" t="s">
        <v>246</v>
      </c>
      <c r="E30" s="223"/>
    </row>
    <row r="31" spans="1:5" ht="40.5" x14ac:dyDescent="0.15">
      <c r="A31" s="418"/>
      <c r="B31" s="229" t="s">
        <v>253</v>
      </c>
      <c r="C31" s="230" t="s">
        <v>229</v>
      </c>
      <c r="D31" s="231" t="s">
        <v>221</v>
      </c>
      <c r="E31" s="232"/>
    </row>
    <row r="32" spans="1:5" ht="27" x14ac:dyDescent="0.15">
      <c r="A32" s="419"/>
      <c r="B32" s="209" t="s">
        <v>254</v>
      </c>
      <c r="C32" s="210" t="s">
        <v>255</v>
      </c>
      <c r="D32" s="211" t="s">
        <v>221</v>
      </c>
      <c r="E32" s="212"/>
    </row>
    <row r="33" spans="1:5" x14ac:dyDescent="0.15">
      <c r="A33" s="417" t="s">
        <v>256</v>
      </c>
      <c r="B33" s="201" t="s">
        <v>252</v>
      </c>
      <c r="C33" s="202" t="s">
        <v>229</v>
      </c>
      <c r="D33" s="203" t="s">
        <v>221</v>
      </c>
      <c r="E33" s="204"/>
    </row>
    <row r="34" spans="1:5" x14ac:dyDescent="0.15">
      <c r="A34" s="418"/>
      <c r="B34" s="205" t="s">
        <v>243</v>
      </c>
      <c r="C34" s="221" t="s">
        <v>229</v>
      </c>
      <c r="D34" s="228" t="s">
        <v>244</v>
      </c>
      <c r="E34" s="223"/>
    </row>
    <row r="35" spans="1:5" x14ac:dyDescent="0.15">
      <c r="A35" s="418"/>
      <c r="B35" s="205" t="s">
        <v>245</v>
      </c>
      <c r="C35" s="221" t="s">
        <v>229</v>
      </c>
      <c r="D35" s="228" t="s">
        <v>246</v>
      </c>
      <c r="E35" s="223"/>
    </row>
    <row r="36" spans="1:5" x14ac:dyDescent="0.15">
      <c r="A36" s="418"/>
      <c r="B36" s="205" t="s">
        <v>257</v>
      </c>
      <c r="C36" s="230"/>
      <c r="D36" s="231"/>
      <c r="E36" s="232"/>
    </row>
    <row r="37" spans="1:5" ht="40.5" x14ac:dyDescent="0.15">
      <c r="A37" s="418"/>
      <c r="B37" s="239" t="s">
        <v>258</v>
      </c>
      <c r="C37" s="230" t="s">
        <v>259</v>
      </c>
      <c r="D37" s="240" t="s">
        <v>221</v>
      </c>
      <c r="E37" s="232"/>
    </row>
    <row r="38" spans="1:5" ht="27" x14ac:dyDescent="0.15">
      <c r="A38" s="418"/>
      <c r="B38" s="239" t="s">
        <v>260</v>
      </c>
      <c r="C38" s="241" t="s">
        <v>229</v>
      </c>
      <c r="D38" s="235" t="s">
        <v>221</v>
      </c>
      <c r="E38" s="236"/>
    </row>
    <row r="39" spans="1:5" ht="27" x14ac:dyDescent="0.15">
      <c r="A39" s="419"/>
      <c r="B39" s="209" t="s">
        <v>261</v>
      </c>
      <c r="C39" s="242" t="s">
        <v>224</v>
      </c>
      <c r="D39" s="238" t="s">
        <v>221</v>
      </c>
      <c r="E39" s="232"/>
    </row>
    <row r="40" spans="1:5" x14ac:dyDescent="0.15">
      <c r="A40" s="417" t="s">
        <v>262</v>
      </c>
      <c r="B40" s="243" t="s">
        <v>263</v>
      </c>
      <c r="C40" s="244" t="s">
        <v>229</v>
      </c>
      <c r="D40" s="245" t="s">
        <v>210</v>
      </c>
      <c r="E40" s="204" t="s">
        <v>264</v>
      </c>
    </row>
    <row r="41" spans="1:5" x14ac:dyDescent="0.15">
      <c r="A41" s="418"/>
      <c r="B41" s="246" t="s">
        <v>265</v>
      </c>
      <c r="C41" s="247" t="s">
        <v>229</v>
      </c>
      <c r="D41" s="226" t="s">
        <v>266</v>
      </c>
      <c r="E41" s="208" t="s">
        <v>264</v>
      </c>
    </row>
    <row r="42" spans="1:5" x14ac:dyDescent="0.15">
      <c r="A42" s="418"/>
      <c r="B42" s="246" t="s">
        <v>267</v>
      </c>
      <c r="C42" s="247" t="s">
        <v>224</v>
      </c>
      <c r="D42" s="226" t="s">
        <v>210</v>
      </c>
      <c r="E42" s="223"/>
    </row>
    <row r="43" spans="1:5" x14ac:dyDescent="0.15">
      <c r="A43" s="418"/>
      <c r="B43" s="246" t="s">
        <v>268</v>
      </c>
      <c r="C43" s="247" t="s">
        <v>229</v>
      </c>
      <c r="D43" s="226" t="s">
        <v>210</v>
      </c>
      <c r="E43" s="223" t="s">
        <v>269</v>
      </c>
    </row>
    <row r="44" spans="1:5" x14ac:dyDescent="0.15">
      <c r="A44" s="418"/>
      <c r="B44" s="246" t="s">
        <v>270</v>
      </c>
      <c r="C44" s="247" t="s">
        <v>224</v>
      </c>
      <c r="D44" s="226" t="s">
        <v>271</v>
      </c>
      <c r="E44" s="223"/>
    </row>
    <row r="45" spans="1:5" x14ac:dyDescent="0.15">
      <c r="A45" s="418"/>
      <c r="B45" s="246" t="s">
        <v>272</v>
      </c>
      <c r="C45" s="247" t="s">
        <v>224</v>
      </c>
      <c r="D45" s="226" t="s">
        <v>273</v>
      </c>
      <c r="E45" s="223"/>
    </row>
    <row r="46" spans="1:5" x14ac:dyDescent="0.15">
      <c r="A46" s="418"/>
      <c r="B46" s="248" t="s">
        <v>274</v>
      </c>
      <c r="C46" s="249" t="s">
        <v>224</v>
      </c>
      <c r="D46" s="240"/>
      <c r="E46" s="232"/>
    </row>
    <row r="47" spans="1:5" ht="27" x14ac:dyDescent="0.15">
      <c r="A47" s="418"/>
      <c r="B47" s="233" t="s">
        <v>275</v>
      </c>
      <c r="C47" s="250" t="s">
        <v>224</v>
      </c>
      <c r="D47" s="235" t="s">
        <v>210</v>
      </c>
      <c r="E47" s="236"/>
    </row>
    <row r="48" spans="1:5" ht="27" x14ac:dyDescent="0.15">
      <c r="A48" s="418"/>
      <c r="B48" s="233" t="s">
        <v>276</v>
      </c>
      <c r="C48" s="251" t="s">
        <v>224</v>
      </c>
      <c r="D48" s="235" t="s">
        <v>210</v>
      </c>
      <c r="E48" s="236" t="s">
        <v>277</v>
      </c>
    </row>
    <row r="49" spans="1:5" s="253" customFormat="1" ht="40.5" x14ac:dyDescent="0.15">
      <c r="A49" s="418"/>
      <c r="B49" s="237" t="s">
        <v>278</v>
      </c>
      <c r="C49" s="252" t="s">
        <v>51</v>
      </c>
      <c r="D49" s="235" t="s">
        <v>52</v>
      </c>
      <c r="E49" s="236"/>
    </row>
    <row r="50" spans="1:5" ht="27" x14ac:dyDescent="0.15">
      <c r="A50" s="419"/>
      <c r="B50" s="254" t="s">
        <v>279</v>
      </c>
      <c r="C50" s="255" t="s">
        <v>224</v>
      </c>
      <c r="D50" s="256" t="s">
        <v>210</v>
      </c>
      <c r="E50" s="212"/>
    </row>
    <row r="51" spans="1:5" x14ac:dyDescent="0.15">
      <c r="A51" s="417" t="s">
        <v>280</v>
      </c>
      <c r="B51" s="243" t="s">
        <v>263</v>
      </c>
      <c r="C51" s="244" t="s">
        <v>224</v>
      </c>
      <c r="D51" s="245" t="s">
        <v>210</v>
      </c>
      <c r="E51" s="204" t="s">
        <v>264</v>
      </c>
    </row>
    <row r="52" spans="1:5" x14ac:dyDescent="0.15">
      <c r="A52" s="418"/>
      <c r="B52" s="246" t="s">
        <v>265</v>
      </c>
      <c r="C52" s="247" t="s">
        <v>224</v>
      </c>
      <c r="D52" s="226" t="s">
        <v>210</v>
      </c>
      <c r="E52" s="208" t="s">
        <v>264</v>
      </c>
    </row>
    <row r="53" spans="1:5" x14ac:dyDescent="0.15">
      <c r="A53" s="418"/>
      <c r="B53" s="246" t="s">
        <v>267</v>
      </c>
      <c r="C53" s="247" t="s">
        <v>224</v>
      </c>
      <c r="D53" s="226" t="s">
        <v>210</v>
      </c>
      <c r="E53" s="223"/>
    </row>
    <row r="54" spans="1:5" x14ac:dyDescent="0.15">
      <c r="A54" s="418"/>
      <c r="B54" s="246" t="s">
        <v>268</v>
      </c>
      <c r="C54" s="247" t="s">
        <v>224</v>
      </c>
      <c r="D54" s="226" t="s">
        <v>210</v>
      </c>
      <c r="E54" s="223" t="s">
        <v>269</v>
      </c>
    </row>
    <row r="55" spans="1:5" x14ac:dyDescent="0.15">
      <c r="A55" s="418"/>
      <c r="B55" s="246" t="s">
        <v>270</v>
      </c>
      <c r="C55" s="247" t="s">
        <v>224</v>
      </c>
      <c r="D55" s="226" t="s">
        <v>271</v>
      </c>
      <c r="E55" s="223"/>
    </row>
    <row r="56" spans="1:5" x14ac:dyDescent="0.15">
      <c r="A56" s="418"/>
      <c r="B56" s="246" t="s">
        <v>272</v>
      </c>
      <c r="C56" s="247" t="s">
        <v>224</v>
      </c>
      <c r="D56" s="226" t="s">
        <v>273</v>
      </c>
      <c r="E56" s="223"/>
    </row>
    <row r="57" spans="1:5" x14ac:dyDescent="0.15">
      <c r="A57" s="418"/>
      <c r="B57" s="257" t="s">
        <v>281</v>
      </c>
      <c r="C57" s="249" t="s">
        <v>224</v>
      </c>
      <c r="D57" s="240"/>
      <c r="E57" s="232"/>
    </row>
    <row r="58" spans="1:5" ht="27" x14ac:dyDescent="0.15">
      <c r="A58" s="418"/>
      <c r="B58" s="233" t="s">
        <v>275</v>
      </c>
      <c r="C58" s="251" t="s">
        <v>224</v>
      </c>
      <c r="D58" s="235" t="s">
        <v>210</v>
      </c>
      <c r="E58" s="236"/>
    </row>
    <row r="59" spans="1:5" ht="27" x14ac:dyDescent="0.15">
      <c r="A59" s="418"/>
      <c r="B59" s="258" t="s">
        <v>276</v>
      </c>
      <c r="C59" s="259" t="s">
        <v>224</v>
      </c>
      <c r="D59" s="260" t="s">
        <v>210</v>
      </c>
      <c r="E59" s="208" t="s">
        <v>277</v>
      </c>
    </row>
    <row r="60" spans="1:5" ht="27" x14ac:dyDescent="0.15">
      <c r="A60" s="419"/>
      <c r="B60" s="254" t="s">
        <v>279</v>
      </c>
      <c r="C60" s="255" t="s">
        <v>224</v>
      </c>
      <c r="D60" s="256" t="s">
        <v>210</v>
      </c>
      <c r="E60" s="212"/>
    </row>
    <row r="61" spans="1:5" x14ac:dyDescent="0.15">
      <c r="A61" s="417" t="s">
        <v>282</v>
      </c>
      <c r="B61" s="243" t="s">
        <v>263</v>
      </c>
      <c r="C61" s="244" t="s">
        <v>224</v>
      </c>
      <c r="D61" s="245" t="s">
        <v>210</v>
      </c>
      <c r="E61" s="208" t="s">
        <v>264</v>
      </c>
    </row>
    <row r="62" spans="1:5" x14ac:dyDescent="0.15">
      <c r="A62" s="418"/>
      <c r="B62" s="246" t="s">
        <v>265</v>
      </c>
      <c r="C62" s="247" t="s">
        <v>224</v>
      </c>
      <c r="D62" s="226" t="s">
        <v>210</v>
      </c>
      <c r="E62" s="208" t="s">
        <v>264</v>
      </c>
    </row>
    <row r="63" spans="1:5" x14ac:dyDescent="0.15">
      <c r="A63" s="418"/>
      <c r="B63" s="246" t="s">
        <v>267</v>
      </c>
      <c r="C63" s="247" t="s">
        <v>224</v>
      </c>
      <c r="D63" s="226" t="s">
        <v>210</v>
      </c>
      <c r="E63" s="223"/>
    </row>
    <row r="64" spans="1:5" x14ac:dyDescent="0.15">
      <c r="A64" s="418"/>
      <c r="B64" s="246" t="s">
        <v>268</v>
      </c>
      <c r="C64" s="247" t="s">
        <v>224</v>
      </c>
      <c r="D64" s="226" t="s">
        <v>210</v>
      </c>
      <c r="E64" s="223" t="s">
        <v>269</v>
      </c>
    </row>
    <row r="65" spans="1:5" x14ac:dyDescent="0.15">
      <c r="A65" s="418"/>
      <c r="B65" s="246" t="s">
        <v>270</v>
      </c>
      <c r="C65" s="247" t="s">
        <v>224</v>
      </c>
      <c r="D65" s="226" t="s">
        <v>271</v>
      </c>
      <c r="E65" s="223"/>
    </row>
    <row r="66" spans="1:5" x14ac:dyDescent="0.15">
      <c r="A66" s="418"/>
      <c r="B66" s="246" t="s">
        <v>272</v>
      </c>
      <c r="C66" s="247" t="s">
        <v>224</v>
      </c>
      <c r="D66" s="226" t="s">
        <v>273</v>
      </c>
      <c r="E66" s="223"/>
    </row>
    <row r="67" spans="1:5" x14ac:dyDescent="0.15">
      <c r="A67" s="418"/>
      <c r="B67" s="248" t="s">
        <v>283</v>
      </c>
      <c r="C67" s="249"/>
      <c r="D67" s="240"/>
      <c r="E67" s="232"/>
    </row>
    <row r="68" spans="1:5" ht="27" x14ac:dyDescent="0.15">
      <c r="A68" s="418"/>
      <c r="B68" s="233" t="s">
        <v>275</v>
      </c>
      <c r="C68" s="251" t="s">
        <v>51</v>
      </c>
      <c r="D68" s="235" t="s">
        <v>52</v>
      </c>
      <c r="E68" s="236"/>
    </row>
    <row r="69" spans="1:5" ht="27" x14ac:dyDescent="0.15">
      <c r="A69" s="418"/>
      <c r="B69" s="258" t="s">
        <v>284</v>
      </c>
      <c r="C69" s="259" t="s">
        <v>51</v>
      </c>
      <c r="D69" s="260" t="s">
        <v>52</v>
      </c>
      <c r="E69" s="208" t="s">
        <v>277</v>
      </c>
    </row>
    <row r="70" spans="1:5" ht="27" x14ac:dyDescent="0.15">
      <c r="A70" s="419"/>
      <c r="B70" s="254" t="s">
        <v>285</v>
      </c>
      <c r="C70" s="255" t="s">
        <v>51</v>
      </c>
      <c r="D70" s="256" t="s">
        <v>52</v>
      </c>
      <c r="E70" s="212"/>
    </row>
    <row r="71" spans="1:5" ht="40.5" x14ac:dyDescent="0.15">
      <c r="A71" s="420" t="s">
        <v>286</v>
      </c>
      <c r="B71" s="261" t="s">
        <v>287</v>
      </c>
      <c r="C71" s="262" t="s">
        <v>224</v>
      </c>
      <c r="D71" s="263" t="s">
        <v>221</v>
      </c>
      <c r="E71" s="194" t="s">
        <v>288</v>
      </c>
    </row>
    <row r="72" spans="1:5" ht="40.5" x14ac:dyDescent="0.15">
      <c r="A72" s="421"/>
      <c r="B72" s="233" t="s">
        <v>289</v>
      </c>
      <c r="C72" s="251"/>
      <c r="D72" s="235"/>
      <c r="E72" s="236"/>
    </row>
    <row r="73" spans="1:5" ht="54" x14ac:dyDescent="0.15">
      <c r="A73" s="421"/>
      <c r="B73" s="239" t="s">
        <v>290</v>
      </c>
      <c r="C73" s="251"/>
      <c r="D73" s="235"/>
      <c r="E73" s="236"/>
    </row>
    <row r="74" spans="1:5" ht="67.5" x14ac:dyDescent="0.15">
      <c r="A74" s="421"/>
      <c r="B74" s="239" t="s">
        <v>291</v>
      </c>
      <c r="C74" s="250"/>
      <c r="D74" s="235"/>
      <c r="E74" s="236"/>
    </row>
    <row r="75" spans="1:5" ht="27" x14ac:dyDescent="0.15">
      <c r="A75" s="421"/>
      <c r="B75" s="237" t="s">
        <v>292</v>
      </c>
      <c r="C75" s="259"/>
      <c r="D75" s="260"/>
      <c r="E75" s="208"/>
    </row>
    <row r="76" spans="1:5" x14ac:dyDescent="0.15">
      <c r="A76" s="421"/>
      <c r="B76" s="246" t="s">
        <v>293</v>
      </c>
      <c r="C76" s="247" t="s">
        <v>229</v>
      </c>
      <c r="D76" s="226" t="s">
        <v>266</v>
      </c>
      <c r="E76" s="208" t="s">
        <v>288</v>
      </c>
    </row>
    <row r="77" spans="1:5" ht="27" x14ac:dyDescent="0.15">
      <c r="A77" s="421"/>
      <c r="B77" s="246" t="s">
        <v>294</v>
      </c>
      <c r="C77" s="247" t="s">
        <v>229</v>
      </c>
      <c r="D77" s="226" t="s">
        <v>210</v>
      </c>
      <c r="E77" s="223"/>
    </row>
    <row r="78" spans="1:5" x14ac:dyDescent="0.15">
      <c r="A78" s="421"/>
      <c r="B78" s="246" t="s">
        <v>295</v>
      </c>
      <c r="C78" s="247" t="s">
        <v>224</v>
      </c>
      <c r="D78" s="226" t="s">
        <v>210</v>
      </c>
      <c r="E78" s="223" t="s">
        <v>269</v>
      </c>
    </row>
    <row r="79" spans="1:5" x14ac:dyDescent="0.15">
      <c r="A79" s="421"/>
      <c r="B79" s="246" t="s">
        <v>296</v>
      </c>
      <c r="C79" s="247" t="s">
        <v>224</v>
      </c>
      <c r="D79" s="226" t="s">
        <v>210</v>
      </c>
      <c r="E79" s="223"/>
    </row>
    <row r="80" spans="1:5" ht="27" x14ac:dyDescent="0.15">
      <c r="A80" s="421"/>
      <c r="B80" s="264" t="s">
        <v>297</v>
      </c>
      <c r="C80" s="247" t="s">
        <v>224</v>
      </c>
      <c r="D80" s="265" t="s">
        <v>210</v>
      </c>
      <c r="E80" s="223"/>
    </row>
    <row r="81" spans="1:5" ht="27" x14ac:dyDescent="0.15">
      <c r="A81" s="421"/>
      <c r="B81" s="264" t="s">
        <v>298</v>
      </c>
      <c r="C81" s="247" t="s">
        <v>224</v>
      </c>
      <c r="D81" s="265" t="s">
        <v>210</v>
      </c>
      <c r="E81" s="223"/>
    </row>
    <row r="82" spans="1:5" ht="27" x14ac:dyDescent="0.15">
      <c r="A82" s="422"/>
      <c r="B82" s="254" t="s">
        <v>299</v>
      </c>
      <c r="C82" s="255" t="s">
        <v>224</v>
      </c>
      <c r="D82" s="256" t="s">
        <v>210</v>
      </c>
      <c r="E82" s="212"/>
    </row>
    <row r="83" spans="1:5" ht="40.5" x14ac:dyDescent="0.15">
      <c r="A83" s="420" t="s">
        <v>300</v>
      </c>
      <c r="B83" s="261" t="s">
        <v>287</v>
      </c>
      <c r="C83" s="266" t="s">
        <v>224</v>
      </c>
      <c r="D83" s="263" t="s">
        <v>221</v>
      </c>
      <c r="E83" s="194" t="s">
        <v>288</v>
      </c>
    </row>
    <row r="84" spans="1:5" ht="40.5" x14ac:dyDescent="0.15">
      <c r="A84" s="421"/>
      <c r="B84" s="233" t="s">
        <v>289</v>
      </c>
      <c r="C84" s="250"/>
      <c r="D84" s="235"/>
      <c r="E84" s="236"/>
    </row>
    <row r="85" spans="1:5" ht="54" x14ac:dyDescent="0.15">
      <c r="A85" s="421"/>
      <c r="B85" s="239" t="s">
        <v>290</v>
      </c>
      <c r="C85" s="251"/>
      <c r="D85" s="235"/>
      <c r="E85" s="236"/>
    </row>
    <row r="86" spans="1:5" ht="67.5" x14ac:dyDescent="0.15">
      <c r="A86" s="421"/>
      <c r="B86" s="233" t="s">
        <v>291</v>
      </c>
      <c r="C86" s="250"/>
      <c r="D86" s="235"/>
      <c r="E86" s="236"/>
    </row>
    <row r="87" spans="1:5" ht="27" x14ac:dyDescent="0.15">
      <c r="A87" s="421"/>
      <c r="B87" s="258" t="s">
        <v>292</v>
      </c>
      <c r="C87" s="252"/>
      <c r="D87" s="260"/>
      <c r="E87" s="208"/>
    </row>
    <row r="88" spans="1:5" x14ac:dyDescent="0.15">
      <c r="A88" s="421"/>
      <c r="B88" s="246" t="s">
        <v>293</v>
      </c>
      <c r="C88" s="247" t="s">
        <v>224</v>
      </c>
      <c r="D88" s="226" t="s">
        <v>266</v>
      </c>
      <c r="E88" s="208" t="s">
        <v>288</v>
      </c>
    </row>
    <row r="89" spans="1:5" ht="27" x14ac:dyDescent="0.15">
      <c r="A89" s="421"/>
      <c r="B89" s="246" t="s">
        <v>294</v>
      </c>
      <c r="C89" s="247" t="s">
        <v>224</v>
      </c>
      <c r="D89" s="226" t="s">
        <v>210</v>
      </c>
      <c r="E89" s="223"/>
    </row>
    <row r="90" spans="1:5" x14ac:dyDescent="0.15">
      <c r="A90" s="421"/>
      <c r="B90" s="246" t="s">
        <v>295</v>
      </c>
      <c r="C90" s="247" t="s">
        <v>229</v>
      </c>
      <c r="D90" s="226" t="s">
        <v>210</v>
      </c>
      <c r="E90" s="223" t="s">
        <v>269</v>
      </c>
    </row>
    <row r="91" spans="1:5" ht="27" x14ac:dyDescent="0.15">
      <c r="A91" s="421"/>
      <c r="B91" s="264" t="s">
        <v>301</v>
      </c>
      <c r="C91" s="247" t="s">
        <v>224</v>
      </c>
      <c r="D91" s="265" t="s">
        <v>210</v>
      </c>
      <c r="E91" s="223"/>
    </row>
    <row r="92" spans="1:5" ht="27" x14ac:dyDescent="0.15">
      <c r="A92" s="421"/>
      <c r="B92" s="264" t="s">
        <v>302</v>
      </c>
      <c r="C92" s="247" t="s">
        <v>224</v>
      </c>
      <c r="D92" s="265" t="s">
        <v>210</v>
      </c>
      <c r="E92" s="223"/>
    </row>
    <row r="93" spans="1:5" ht="27" x14ac:dyDescent="0.15">
      <c r="A93" s="422"/>
      <c r="B93" s="254" t="s">
        <v>303</v>
      </c>
      <c r="C93" s="255" t="s">
        <v>224</v>
      </c>
      <c r="D93" s="256" t="s">
        <v>210</v>
      </c>
      <c r="E93" s="212"/>
    </row>
    <row r="94" spans="1:5" ht="27" x14ac:dyDescent="0.15">
      <c r="A94" s="417" t="s">
        <v>304</v>
      </c>
      <c r="B94" s="267" t="s">
        <v>305</v>
      </c>
      <c r="C94" s="244" t="s">
        <v>51</v>
      </c>
      <c r="D94" s="268" t="s">
        <v>52</v>
      </c>
      <c r="E94" s="204" t="s">
        <v>306</v>
      </c>
    </row>
    <row r="95" spans="1:5" ht="27" x14ac:dyDescent="0.15">
      <c r="A95" s="419"/>
      <c r="B95" s="254" t="s">
        <v>307</v>
      </c>
      <c r="C95" s="255" t="s">
        <v>51</v>
      </c>
      <c r="D95" s="256" t="s">
        <v>52</v>
      </c>
      <c r="E95" s="212"/>
    </row>
  </sheetData>
  <mergeCells count="14">
    <mergeCell ref="C3:D3"/>
    <mergeCell ref="A1:E1"/>
    <mergeCell ref="A6:A8"/>
    <mergeCell ref="A13:A15"/>
    <mergeCell ref="A16:A20"/>
    <mergeCell ref="A61:A70"/>
    <mergeCell ref="A71:A82"/>
    <mergeCell ref="A83:A93"/>
    <mergeCell ref="A94:A95"/>
    <mergeCell ref="A21:A27"/>
    <mergeCell ref="A28:A32"/>
    <mergeCell ref="A33:A39"/>
    <mergeCell ref="A40:A50"/>
    <mergeCell ref="A51:A60"/>
  </mergeCells>
  <phoneticPr fontId="7"/>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view="pageBreakPreview" topLeftCell="A18" zoomScale="75" zoomScaleNormal="100" zoomScaleSheetLayoutView="75" workbookViewId="0">
      <selection activeCell="B31" sqref="B31"/>
    </sheetView>
  </sheetViews>
  <sheetFormatPr defaultRowHeight="14.25" x14ac:dyDescent="0.15"/>
  <cols>
    <col min="1" max="1" width="23.625" style="270" customWidth="1"/>
    <col min="2" max="2" width="55.625" style="270" customWidth="1"/>
    <col min="3" max="3" width="4.125" style="294" customWidth="1"/>
    <col min="4" max="4" width="15.625" style="272" customWidth="1"/>
    <col min="5" max="5" width="30.625" style="195" customWidth="1"/>
    <col min="6" max="256" width="9" style="29"/>
    <col min="257" max="257" width="23.625" style="29" customWidth="1"/>
    <col min="258" max="258" width="55.625" style="29" customWidth="1"/>
    <col min="259" max="259" width="4.125" style="29" customWidth="1"/>
    <col min="260" max="260" width="15.625" style="29" customWidth="1"/>
    <col min="261" max="261" width="30.625" style="29" customWidth="1"/>
    <col min="262" max="512" width="9" style="29"/>
    <col min="513" max="513" width="23.625" style="29" customWidth="1"/>
    <col min="514" max="514" width="55.625" style="29" customWidth="1"/>
    <col min="515" max="515" width="4.125" style="29" customWidth="1"/>
    <col min="516" max="516" width="15.625" style="29" customWidth="1"/>
    <col min="517" max="517" width="30.625" style="29" customWidth="1"/>
    <col min="518" max="768" width="9" style="29"/>
    <col min="769" max="769" width="23.625" style="29" customWidth="1"/>
    <col min="770" max="770" width="55.625" style="29" customWidth="1"/>
    <col min="771" max="771" width="4.125" style="29" customWidth="1"/>
    <col min="772" max="772" width="15.625" style="29" customWidth="1"/>
    <col min="773" max="773" width="30.625" style="29" customWidth="1"/>
    <col min="774" max="1024" width="9" style="29"/>
    <col min="1025" max="1025" width="23.625" style="29" customWidth="1"/>
    <col min="1026" max="1026" width="55.625" style="29" customWidth="1"/>
    <col min="1027" max="1027" width="4.125" style="29" customWidth="1"/>
    <col min="1028" max="1028" width="15.625" style="29" customWidth="1"/>
    <col min="1029" max="1029" width="30.625" style="29" customWidth="1"/>
    <col min="1030" max="1280" width="9" style="29"/>
    <col min="1281" max="1281" width="23.625" style="29" customWidth="1"/>
    <col min="1282" max="1282" width="55.625" style="29" customWidth="1"/>
    <col min="1283" max="1283" width="4.125" style="29" customWidth="1"/>
    <col min="1284" max="1284" width="15.625" style="29" customWidth="1"/>
    <col min="1285" max="1285" width="30.625" style="29" customWidth="1"/>
    <col min="1286" max="1536" width="9" style="29"/>
    <col min="1537" max="1537" width="23.625" style="29" customWidth="1"/>
    <col min="1538" max="1538" width="55.625" style="29" customWidth="1"/>
    <col min="1539" max="1539" width="4.125" style="29" customWidth="1"/>
    <col min="1540" max="1540" width="15.625" style="29" customWidth="1"/>
    <col min="1541" max="1541" width="30.625" style="29" customWidth="1"/>
    <col min="1542" max="1792" width="9" style="29"/>
    <col min="1793" max="1793" width="23.625" style="29" customWidth="1"/>
    <col min="1794" max="1794" width="55.625" style="29" customWidth="1"/>
    <col min="1795" max="1795" width="4.125" style="29" customWidth="1"/>
    <col min="1796" max="1796" width="15.625" style="29" customWidth="1"/>
    <col min="1797" max="1797" width="30.625" style="29" customWidth="1"/>
    <col min="1798" max="2048" width="9" style="29"/>
    <col min="2049" max="2049" width="23.625" style="29" customWidth="1"/>
    <col min="2050" max="2050" width="55.625" style="29" customWidth="1"/>
    <col min="2051" max="2051" width="4.125" style="29" customWidth="1"/>
    <col min="2052" max="2052" width="15.625" style="29" customWidth="1"/>
    <col min="2053" max="2053" width="30.625" style="29" customWidth="1"/>
    <col min="2054" max="2304" width="9" style="29"/>
    <col min="2305" max="2305" width="23.625" style="29" customWidth="1"/>
    <col min="2306" max="2306" width="55.625" style="29" customWidth="1"/>
    <col min="2307" max="2307" width="4.125" style="29" customWidth="1"/>
    <col min="2308" max="2308" width="15.625" style="29" customWidth="1"/>
    <col min="2309" max="2309" width="30.625" style="29" customWidth="1"/>
    <col min="2310" max="2560" width="9" style="29"/>
    <col min="2561" max="2561" width="23.625" style="29" customWidth="1"/>
    <col min="2562" max="2562" width="55.625" style="29" customWidth="1"/>
    <col min="2563" max="2563" width="4.125" style="29" customWidth="1"/>
    <col min="2564" max="2564" width="15.625" style="29" customWidth="1"/>
    <col min="2565" max="2565" width="30.625" style="29" customWidth="1"/>
    <col min="2566" max="2816" width="9" style="29"/>
    <col min="2817" max="2817" width="23.625" style="29" customWidth="1"/>
    <col min="2818" max="2818" width="55.625" style="29" customWidth="1"/>
    <col min="2819" max="2819" width="4.125" style="29" customWidth="1"/>
    <col min="2820" max="2820" width="15.625" style="29" customWidth="1"/>
    <col min="2821" max="2821" width="30.625" style="29" customWidth="1"/>
    <col min="2822" max="3072" width="9" style="29"/>
    <col min="3073" max="3073" width="23.625" style="29" customWidth="1"/>
    <col min="3074" max="3074" width="55.625" style="29" customWidth="1"/>
    <col min="3075" max="3075" width="4.125" style="29" customWidth="1"/>
    <col min="3076" max="3076" width="15.625" style="29" customWidth="1"/>
    <col min="3077" max="3077" width="30.625" style="29" customWidth="1"/>
    <col min="3078" max="3328" width="9" style="29"/>
    <col min="3329" max="3329" width="23.625" style="29" customWidth="1"/>
    <col min="3330" max="3330" width="55.625" style="29" customWidth="1"/>
    <col min="3331" max="3331" width="4.125" style="29" customWidth="1"/>
    <col min="3332" max="3332" width="15.625" style="29" customWidth="1"/>
    <col min="3333" max="3333" width="30.625" style="29" customWidth="1"/>
    <col min="3334" max="3584" width="9" style="29"/>
    <col min="3585" max="3585" width="23.625" style="29" customWidth="1"/>
    <col min="3586" max="3586" width="55.625" style="29" customWidth="1"/>
    <col min="3587" max="3587" width="4.125" style="29" customWidth="1"/>
    <col min="3588" max="3588" width="15.625" style="29" customWidth="1"/>
    <col min="3589" max="3589" width="30.625" style="29" customWidth="1"/>
    <col min="3590" max="3840" width="9" style="29"/>
    <col min="3841" max="3841" width="23.625" style="29" customWidth="1"/>
    <col min="3842" max="3842" width="55.625" style="29" customWidth="1"/>
    <col min="3843" max="3843" width="4.125" style="29" customWidth="1"/>
    <col min="3844" max="3844" width="15.625" style="29" customWidth="1"/>
    <col min="3845" max="3845" width="30.625" style="29" customWidth="1"/>
    <col min="3846" max="4096" width="9" style="29"/>
    <col min="4097" max="4097" width="23.625" style="29" customWidth="1"/>
    <col min="4098" max="4098" width="55.625" style="29" customWidth="1"/>
    <col min="4099" max="4099" width="4.125" style="29" customWidth="1"/>
    <col min="4100" max="4100" width="15.625" style="29" customWidth="1"/>
    <col min="4101" max="4101" width="30.625" style="29" customWidth="1"/>
    <col min="4102" max="4352" width="9" style="29"/>
    <col min="4353" max="4353" width="23.625" style="29" customWidth="1"/>
    <col min="4354" max="4354" width="55.625" style="29" customWidth="1"/>
    <col min="4355" max="4355" width="4.125" style="29" customWidth="1"/>
    <col min="4356" max="4356" width="15.625" style="29" customWidth="1"/>
    <col min="4357" max="4357" width="30.625" style="29" customWidth="1"/>
    <col min="4358" max="4608" width="9" style="29"/>
    <col min="4609" max="4609" width="23.625" style="29" customWidth="1"/>
    <col min="4610" max="4610" width="55.625" style="29" customWidth="1"/>
    <col min="4611" max="4611" width="4.125" style="29" customWidth="1"/>
    <col min="4612" max="4612" width="15.625" style="29" customWidth="1"/>
    <col min="4613" max="4613" width="30.625" style="29" customWidth="1"/>
    <col min="4614" max="4864" width="9" style="29"/>
    <col min="4865" max="4865" width="23.625" style="29" customWidth="1"/>
    <col min="4866" max="4866" width="55.625" style="29" customWidth="1"/>
    <col min="4867" max="4867" width="4.125" style="29" customWidth="1"/>
    <col min="4868" max="4868" width="15.625" style="29" customWidth="1"/>
    <col min="4869" max="4869" width="30.625" style="29" customWidth="1"/>
    <col min="4870" max="5120" width="9" style="29"/>
    <col min="5121" max="5121" width="23.625" style="29" customWidth="1"/>
    <col min="5122" max="5122" width="55.625" style="29" customWidth="1"/>
    <col min="5123" max="5123" width="4.125" style="29" customWidth="1"/>
    <col min="5124" max="5124" width="15.625" style="29" customWidth="1"/>
    <col min="5125" max="5125" width="30.625" style="29" customWidth="1"/>
    <col min="5126" max="5376" width="9" style="29"/>
    <col min="5377" max="5377" width="23.625" style="29" customWidth="1"/>
    <col min="5378" max="5378" width="55.625" style="29" customWidth="1"/>
    <col min="5379" max="5379" width="4.125" style="29" customWidth="1"/>
    <col min="5380" max="5380" width="15.625" style="29" customWidth="1"/>
    <col min="5381" max="5381" width="30.625" style="29" customWidth="1"/>
    <col min="5382" max="5632" width="9" style="29"/>
    <col min="5633" max="5633" width="23.625" style="29" customWidth="1"/>
    <col min="5634" max="5634" width="55.625" style="29" customWidth="1"/>
    <col min="5635" max="5635" width="4.125" style="29" customWidth="1"/>
    <col min="5636" max="5636" width="15.625" style="29" customWidth="1"/>
    <col min="5637" max="5637" width="30.625" style="29" customWidth="1"/>
    <col min="5638" max="5888" width="9" style="29"/>
    <col min="5889" max="5889" width="23.625" style="29" customWidth="1"/>
    <col min="5890" max="5890" width="55.625" style="29" customWidth="1"/>
    <col min="5891" max="5891" width="4.125" style="29" customWidth="1"/>
    <col min="5892" max="5892" width="15.625" style="29" customWidth="1"/>
    <col min="5893" max="5893" width="30.625" style="29" customWidth="1"/>
    <col min="5894" max="6144" width="9" style="29"/>
    <col min="6145" max="6145" width="23.625" style="29" customWidth="1"/>
    <col min="6146" max="6146" width="55.625" style="29" customWidth="1"/>
    <col min="6147" max="6147" width="4.125" style="29" customWidth="1"/>
    <col min="6148" max="6148" width="15.625" style="29" customWidth="1"/>
    <col min="6149" max="6149" width="30.625" style="29" customWidth="1"/>
    <col min="6150" max="6400" width="9" style="29"/>
    <col min="6401" max="6401" width="23.625" style="29" customWidth="1"/>
    <col min="6402" max="6402" width="55.625" style="29" customWidth="1"/>
    <col min="6403" max="6403" width="4.125" style="29" customWidth="1"/>
    <col min="6404" max="6404" width="15.625" style="29" customWidth="1"/>
    <col min="6405" max="6405" width="30.625" style="29" customWidth="1"/>
    <col min="6406" max="6656" width="9" style="29"/>
    <col min="6657" max="6657" width="23.625" style="29" customWidth="1"/>
    <col min="6658" max="6658" width="55.625" style="29" customWidth="1"/>
    <col min="6659" max="6659" width="4.125" style="29" customWidth="1"/>
    <col min="6660" max="6660" width="15.625" style="29" customWidth="1"/>
    <col min="6661" max="6661" width="30.625" style="29" customWidth="1"/>
    <col min="6662" max="6912" width="9" style="29"/>
    <col min="6913" max="6913" width="23.625" style="29" customWidth="1"/>
    <col min="6914" max="6914" width="55.625" style="29" customWidth="1"/>
    <col min="6915" max="6915" width="4.125" style="29" customWidth="1"/>
    <col min="6916" max="6916" width="15.625" style="29" customWidth="1"/>
    <col min="6917" max="6917" width="30.625" style="29" customWidth="1"/>
    <col min="6918" max="7168" width="9" style="29"/>
    <col min="7169" max="7169" width="23.625" style="29" customWidth="1"/>
    <col min="7170" max="7170" width="55.625" style="29" customWidth="1"/>
    <col min="7171" max="7171" width="4.125" style="29" customWidth="1"/>
    <col min="7172" max="7172" width="15.625" style="29" customWidth="1"/>
    <col min="7173" max="7173" width="30.625" style="29" customWidth="1"/>
    <col min="7174" max="7424" width="9" style="29"/>
    <col min="7425" max="7425" width="23.625" style="29" customWidth="1"/>
    <col min="7426" max="7426" width="55.625" style="29" customWidth="1"/>
    <col min="7427" max="7427" width="4.125" style="29" customWidth="1"/>
    <col min="7428" max="7428" width="15.625" style="29" customWidth="1"/>
    <col min="7429" max="7429" width="30.625" style="29" customWidth="1"/>
    <col min="7430" max="7680" width="9" style="29"/>
    <col min="7681" max="7681" width="23.625" style="29" customWidth="1"/>
    <col min="7682" max="7682" width="55.625" style="29" customWidth="1"/>
    <col min="7683" max="7683" width="4.125" style="29" customWidth="1"/>
    <col min="7684" max="7684" width="15.625" style="29" customWidth="1"/>
    <col min="7685" max="7685" width="30.625" style="29" customWidth="1"/>
    <col min="7686" max="7936" width="9" style="29"/>
    <col min="7937" max="7937" width="23.625" style="29" customWidth="1"/>
    <col min="7938" max="7938" width="55.625" style="29" customWidth="1"/>
    <col min="7939" max="7939" width="4.125" style="29" customWidth="1"/>
    <col min="7940" max="7940" width="15.625" style="29" customWidth="1"/>
    <col min="7941" max="7941" width="30.625" style="29" customWidth="1"/>
    <col min="7942" max="8192" width="9" style="29"/>
    <col min="8193" max="8193" width="23.625" style="29" customWidth="1"/>
    <col min="8194" max="8194" width="55.625" style="29" customWidth="1"/>
    <col min="8195" max="8195" width="4.125" style="29" customWidth="1"/>
    <col min="8196" max="8196" width="15.625" style="29" customWidth="1"/>
    <col min="8197" max="8197" width="30.625" style="29" customWidth="1"/>
    <col min="8198" max="8448" width="9" style="29"/>
    <col min="8449" max="8449" width="23.625" style="29" customWidth="1"/>
    <col min="8450" max="8450" width="55.625" style="29" customWidth="1"/>
    <col min="8451" max="8451" width="4.125" style="29" customWidth="1"/>
    <col min="8452" max="8452" width="15.625" style="29" customWidth="1"/>
    <col min="8453" max="8453" width="30.625" style="29" customWidth="1"/>
    <col min="8454" max="8704" width="9" style="29"/>
    <col min="8705" max="8705" width="23.625" style="29" customWidth="1"/>
    <col min="8706" max="8706" width="55.625" style="29" customWidth="1"/>
    <col min="8707" max="8707" width="4.125" style="29" customWidth="1"/>
    <col min="8708" max="8708" width="15.625" style="29" customWidth="1"/>
    <col min="8709" max="8709" width="30.625" style="29" customWidth="1"/>
    <col min="8710" max="8960" width="9" style="29"/>
    <col min="8961" max="8961" width="23.625" style="29" customWidth="1"/>
    <col min="8962" max="8962" width="55.625" style="29" customWidth="1"/>
    <col min="8963" max="8963" width="4.125" style="29" customWidth="1"/>
    <col min="8964" max="8964" width="15.625" style="29" customWidth="1"/>
    <col min="8965" max="8965" width="30.625" style="29" customWidth="1"/>
    <col min="8966" max="9216" width="9" style="29"/>
    <col min="9217" max="9217" width="23.625" style="29" customWidth="1"/>
    <col min="9218" max="9218" width="55.625" style="29" customWidth="1"/>
    <col min="9219" max="9219" width="4.125" style="29" customWidth="1"/>
    <col min="9220" max="9220" width="15.625" style="29" customWidth="1"/>
    <col min="9221" max="9221" width="30.625" style="29" customWidth="1"/>
    <col min="9222" max="9472" width="9" style="29"/>
    <col min="9473" max="9473" width="23.625" style="29" customWidth="1"/>
    <col min="9474" max="9474" width="55.625" style="29" customWidth="1"/>
    <col min="9475" max="9475" width="4.125" style="29" customWidth="1"/>
    <col min="9476" max="9476" width="15.625" style="29" customWidth="1"/>
    <col min="9477" max="9477" width="30.625" style="29" customWidth="1"/>
    <col min="9478" max="9728" width="9" style="29"/>
    <col min="9729" max="9729" width="23.625" style="29" customWidth="1"/>
    <col min="9730" max="9730" width="55.625" style="29" customWidth="1"/>
    <col min="9731" max="9731" width="4.125" style="29" customWidth="1"/>
    <col min="9732" max="9732" width="15.625" style="29" customWidth="1"/>
    <col min="9733" max="9733" width="30.625" style="29" customWidth="1"/>
    <col min="9734" max="9984" width="9" style="29"/>
    <col min="9985" max="9985" width="23.625" style="29" customWidth="1"/>
    <col min="9986" max="9986" width="55.625" style="29" customWidth="1"/>
    <col min="9987" max="9987" width="4.125" style="29" customWidth="1"/>
    <col min="9988" max="9988" width="15.625" style="29" customWidth="1"/>
    <col min="9989" max="9989" width="30.625" style="29" customWidth="1"/>
    <col min="9990" max="10240" width="9" style="29"/>
    <col min="10241" max="10241" width="23.625" style="29" customWidth="1"/>
    <col min="10242" max="10242" width="55.625" style="29" customWidth="1"/>
    <col min="10243" max="10243" width="4.125" style="29" customWidth="1"/>
    <col min="10244" max="10244" width="15.625" style="29" customWidth="1"/>
    <col min="10245" max="10245" width="30.625" style="29" customWidth="1"/>
    <col min="10246" max="10496" width="9" style="29"/>
    <col min="10497" max="10497" width="23.625" style="29" customWidth="1"/>
    <col min="10498" max="10498" width="55.625" style="29" customWidth="1"/>
    <col min="10499" max="10499" width="4.125" style="29" customWidth="1"/>
    <col min="10500" max="10500" width="15.625" style="29" customWidth="1"/>
    <col min="10501" max="10501" width="30.625" style="29" customWidth="1"/>
    <col min="10502" max="10752" width="9" style="29"/>
    <col min="10753" max="10753" width="23.625" style="29" customWidth="1"/>
    <col min="10754" max="10754" width="55.625" style="29" customWidth="1"/>
    <col min="10755" max="10755" width="4.125" style="29" customWidth="1"/>
    <col min="10756" max="10756" width="15.625" style="29" customWidth="1"/>
    <col min="10757" max="10757" width="30.625" style="29" customWidth="1"/>
    <col min="10758" max="11008" width="9" style="29"/>
    <col min="11009" max="11009" width="23.625" style="29" customWidth="1"/>
    <col min="11010" max="11010" width="55.625" style="29" customWidth="1"/>
    <col min="11011" max="11011" width="4.125" style="29" customWidth="1"/>
    <col min="11012" max="11012" width="15.625" style="29" customWidth="1"/>
    <col min="11013" max="11013" width="30.625" style="29" customWidth="1"/>
    <col min="11014" max="11264" width="9" style="29"/>
    <col min="11265" max="11265" width="23.625" style="29" customWidth="1"/>
    <col min="11266" max="11266" width="55.625" style="29" customWidth="1"/>
    <col min="11267" max="11267" width="4.125" style="29" customWidth="1"/>
    <col min="11268" max="11268" width="15.625" style="29" customWidth="1"/>
    <col min="11269" max="11269" width="30.625" style="29" customWidth="1"/>
    <col min="11270" max="11520" width="9" style="29"/>
    <col min="11521" max="11521" width="23.625" style="29" customWidth="1"/>
    <col min="11522" max="11522" width="55.625" style="29" customWidth="1"/>
    <col min="11523" max="11523" width="4.125" style="29" customWidth="1"/>
    <col min="11524" max="11524" width="15.625" style="29" customWidth="1"/>
    <col min="11525" max="11525" width="30.625" style="29" customWidth="1"/>
    <col min="11526" max="11776" width="9" style="29"/>
    <col min="11777" max="11777" width="23.625" style="29" customWidth="1"/>
    <col min="11778" max="11778" width="55.625" style="29" customWidth="1"/>
    <col min="11779" max="11779" width="4.125" style="29" customWidth="1"/>
    <col min="11780" max="11780" width="15.625" style="29" customWidth="1"/>
    <col min="11781" max="11781" width="30.625" style="29" customWidth="1"/>
    <col min="11782" max="12032" width="9" style="29"/>
    <col min="12033" max="12033" width="23.625" style="29" customWidth="1"/>
    <col min="12034" max="12034" width="55.625" style="29" customWidth="1"/>
    <col min="12035" max="12035" width="4.125" style="29" customWidth="1"/>
    <col min="12036" max="12036" width="15.625" style="29" customWidth="1"/>
    <col min="12037" max="12037" width="30.625" style="29" customWidth="1"/>
    <col min="12038" max="12288" width="9" style="29"/>
    <col min="12289" max="12289" width="23.625" style="29" customWidth="1"/>
    <col min="12290" max="12290" width="55.625" style="29" customWidth="1"/>
    <col min="12291" max="12291" width="4.125" style="29" customWidth="1"/>
    <col min="12292" max="12292" width="15.625" style="29" customWidth="1"/>
    <col min="12293" max="12293" width="30.625" style="29" customWidth="1"/>
    <col min="12294" max="12544" width="9" style="29"/>
    <col min="12545" max="12545" width="23.625" style="29" customWidth="1"/>
    <col min="12546" max="12546" width="55.625" style="29" customWidth="1"/>
    <col min="12547" max="12547" width="4.125" style="29" customWidth="1"/>
    <col min="12548" max="12548" width="15.625" style="29" customWidth="1"/>
    <col min="12549" max="12549" width="30.625" style="29" customWidth="1"/>
    <col min="12550" max="12800" width="9" style="29"/>
    <col min="12801" max="12801" width="23.625" style="29" customWidth="1"/>
    <col min="12802" max="12802" width="55.625" style="29" customWidth="1"/>
    <col min="12803" max="12803" width="4.125" style="29" customWidth="1"/>
    <col min="12804" max="12804" width="15.625" style="29" customWidth="1"/>
    <col min="12805" max="12805" width="30.625" style="29" customWidth="1"/>
    <col min="12806" max="13056" width="9" style="29"/>
    <col min="13057" max="13057" width="23.625" style="29" customWidth="1"/>
    <col min="13058" max="13058" width="55.625" style="29" customWidth="1"/>
    <col min="13059" max="13059" width="4.125" style="29" customWidth="1"/>
    <col min="13060" max="13060" width="15.625" style="29" customWidth="1"/>
    <col min="13061" max="13061" width="30.625" style="29" customWidth="1"/>
    <col min="13062" max="13312" width="9" style="29"/>
    <col min="13313" max="13313" width="23.625" style="29" customWidth="1"/>
    <col min="13314" max="13314" width="55.625" style="29" customWidth="1"/>
    <col min="13315" max="13315" width="4.125" style="29" customWidth="1"/>
    <col min="13316" max="13316" width="15.625" style="29" customWidth="1"/>
    <col min="13317" max="13317" width="30.625" style="29" customWidth="1"/>
    <col min="13318" max="13568" width="9" style="29"/>
    <col min="13569" max="13569" width="23.625" style="29" customWidth="1"/>
    <col min="13570" max="13570" width="55.625" style="29" customWidth="1"/>
    <col min="13571" max="13571" width="4.125" style="29" customWidth="1"/>
    <col min="13572" max="13572" width="15.625" style="29" customWidth="1"/>
    <col min="13573" max="13573" width="30.625" style="29" customWidth="1"/>
    <col min="13574" max="13824" width="9" style="29"/>
    <col min="13825" max="13825" width="23.625" style="29" customWidth="1"/>
    <col min="13826" max="13826" width="55.625" style="29" customWidth="1"/>
    <col min="13827" max="13827" width="4.125" style="29" customWidth="1"/>
    <col min="13828" max="13828" width="15.625" style="29" customWidth="1"/>
    <col min="13829" max="13829" width="30.625" style="29" customWidth="1"/>
    <col min="13830" max="14080" width="9" style="29"/>
    <col min="14081" max="14081" width="23.625" style="29" customWidth="1"/>
    <col min="14082" max="14082" width="55.625" style="29" customWidth="1"/>
    <col min="14083" max="14083" width="4.125" style="29" customWidth="1"/>
    <col min="14084" max="14084" width="15.625" style="29" customWidth="1"/>
    <col min="14085" max="14085" width="30.625" style="29" customWidth="1"/>
    <col min="14086" max="14336" width="9" style="29"/>
    <col min="14337" max="14337" width="23.625" style="29" customWidth="1"/>
    <col min="14338" max="14338" width="55.625" style="29" customWidth="1"/>
    <col min="14339" max="14339" width="4.125" style="29" customWidth="1"/>
    <col min="14340" max="14340" width="15.625" style="29" customWidth="1"/>
    <col min="14341" max="14341" width="30.625" style="29" customWidth="1"/>
    <col min="14342" max="14592" width="9" style="29"/>
    <col min="14593" max="14593" width="23.625" style="29" customWidth="1"/>
    <col min="14594" max="14594" width="55.625" style="29" customWidth="1"/>
    <col min="14595" max="14595" width="4.125" style="29" customWidth="1"/>
    <col min="14596" max="14596" width="15.625" style="29" customWidth="1"/>
    <col min="14597" max="14597" width="30.625" style="29" customWidth="1"/>
    <col min="14598" max="14848" width="9" style="29"/>
    <col min="14849" max="14849" width="23.625" style="29" customWidth="1"/>
    <col min="14850" max="14850" width="55.625" style="29" customWidth="1"/>
    <col min="14851" max="14851" width="4.125" style="29" customWidth="1"/>
    <col min="14852" max="14852" width="15.625" style="29" customWidth="1"/>
    <col min="14853" max="14853" width="30.625" style="29" customWidth="1"/>
    <col min="14854" max="15104" width="9" style="29"/>
    <col min="15105" max="15105" width="23.625" style="29" customWidth="1"/>
    <col min="15106" max="15106" width="55.625" style="29" customWidth="1"/>
    <col min="15107" max="15107" width="4.125" style="29" customWidth="1"/>
    <col min="15108" max="15108" width="15.625" style="29" customWidth="1"/>
    <col min="15109" max="15109" width="30.625" style="29" customWidth="1"/>
    <col min="15110" max="15360" width="9" style="29"/>
    <col min="15361" max="15361" width="23.625" style="29" customWidth="1"/>
    <col min="15362" max="15362" width="55.625" style="29" customWidth="1"/>
    <col min="15363" max="15363" width="4.125" style="29" customWidth="1"/>
    <col min="15364" max="15364" width="15.625" style="29" customWidth="1"/>
    <col min="15365" max="15365" width="30.625" style="29" customWidth="1"/>
    <col min="15366" max="15616" width="9" style="29"/>
    <col min="15617" max="15617" width="23.625" style="29" customWidth="1"/>
    <col min="15618" max="15618" width="55.625" style="29" customWidth="1"/>
    <col min="15619" max="15619" width="4.125" style="29" customWidth="1"/>
    <col min="15620" max="15620" width="15.625" style="29" customWidth="1"/>
    <col min="15621" max="15621" width="30.625" style="29" customWidth="1"/>
    <col min="15622" max="15872" width="9" style="29"/>
    <col min="15873" max="15873" width="23.625" style="29" customWidth="1"/>
    <col min="15874" max="15874" width="55.625" style="29" customWidth="1"/>
    <col min="15875" max="15875" width="4.125" style="29" customWidth="1"/>
    <col min="15876" max="15876" width="15.625" style="29" customWidth="1"/>
    <col min="15877" max="15877" width="30.625" style="29" customWidth="1"/>
    <col min="15878" max="16128" width="9" style="29"/>
    <col min="16129" max="16129" width="23.625" style="29" customWidth="1"/>
    <col min="16130" max="16130" width="55.625" style="29" customWidth="1"/>
    <col min="16131" max="16131" width="4.125" style="29" customWidth="1"/>
    <col min="16132" max="16132" width="15.625" style="29" customWidth="1"/>
    <col min="16133" max="16133" width="30.625" style="29" customWidth="1"/>
    <col min="16134" max="16384" width="9" style="29"/>
  </cols>
  <sheetData>
    <row r="1" spans="1:5" ht="24" x14ac:dyDescent="0.15">
      <c r="A1" s="425" t="s">
        <v>308</v>
      </c>
      <c r="B1" s="425"/>
      <c r="C1" s="425"/>
      <c r="D1" s="425"/>
      <c r="E1" s="425"/>
    </row>
    <row r="2" spans="1:5" x14ac:dyDescent="0.15">
      <c r="A2" s="183"/>
      <c r="B2" s="183"/>
      <c r="C2" s="273"/>
      <c r="D2" s="185"/>
    </row>
    <row r="3" spans="1:5" x14ac:dyDescent="0.15">
      <c r="A3" s="188" t="s">
        <v>47</v>
      </c>
      <c r="B3" s="188" t="s">
        <v>48</v>
      </c>
      <c r="C3" s="429" t="s">
        <v>49</v>
      </c>
      <c r="D3" s="430"/>
      <c r="E3" s="274"/>
    </row>
    <row r="4" spans="1:5" s="195" customFormat="1" ht="27" x14ac:dyDescent="0.15">
      <c r="A4" s="191" t="s">
        <v>309</v>
      </c>
      <c r="B4" s="191" t="s">
        <v>204</v>
      </c>
      <c r="C4" s="275" t="s">
        <v>310</v>
      </c>
      <c r="D4" s="193" t="s">
        <v>210</v>
      </c>
      <c r="E4" s="276"/>
    </row>
    <row r="5" spans="1:5" s="195" customFormat="1" ht="27" x14ac:dyDescent="0.15">
      <c r="A5" s="197" t="s">
        <v>311</v>
      </c>
      <c r="B5" s="197" t="s">
        <v>209</v>
      </c>
      <c r="C5" s="277" t="s">
        <v>205</v>
      </c>
      <c r="D5" s="199" t="s">
        <v>210</v>
      </c>
      <c r="E5" s="276"/>
    </row>
    <row r="6" spans="1:5" s="195" customFormat="1" ht="54" x14ac:dyDescent="0.15">
      <c r="A6" s="417" t="s">
        <v>312</v>
      </c>
      <c r="B6" s="201" t="s">
        <v>212</v>
      </c>
      <c r="C6" s="202" t="s">
        <v>205</v>
      </c>
      <c r="D6" s="203" t="s">
        <v>215</v>
      </c>
      <c r="E6" s="204"/>
    </row>
    <row r="7" spans="1:5" s="195" customFormat="1" ht="27" x14ac:dyDescent="0.15">
      <c r="A7" s="418"/>
      <c r="B7" s="205" t="s">
        <v>313</v>
      </c>
      <c r="C7" s="221" t="s">
        <v>51</v>
      </c>
      <c r="D7" s="228" t="s">
        <v>215</v>
      </c>
      <c r="E7" s="223"/>
    </row>
    <row r="8" spans="1:5" s="195" customFormat="1" ht="27" x14ac:dyDescent="0.15">
      <c r="A8" s="419"/>
      <c r="B8" s="224" t="s">
        <v>216</v>
      </c>
      <c r="C8" s="278" t="s">
        <v>51</v>
      </c>
      <c r="D8" s="279" t="s">
        <v>217</v>
      </c>
      <c r="E8" s="280"/>
    </row>
    <row r="9" spans="1:5" s="195" customFormat="1" ht="27" x14ac:dyDescent="0.15">
      <c r="A9" s="224" t="s">
        <v>314</v>
      </c>
      <c r="B9" s="224" t="s">
        <v>219</v>
      </c>
      <c r="C9" s="278" t="s">
        <v>51</v>
      </c>
      <c r="D9" s="279" t="s">
        <v>221</v>
      </c>
      <c r="E9" s="276"/>
    </row>
    <row r="10" spans="1:5" ht="40.5" x14ac:dyDescent="0.15">
      <c r="A10" s="196" t="s">
        <v>222</v>
      </c>
      <c r="B10" s="196" t="s">
        <v>315</v>
      </c>
      <c r="C10" s="198" t="s">
        <v>51</v>
      </c>
      <c r="D10" s="199" t="s">
        <v>221</v>
      </c>
      <c r="E10" s="217"/>
    </row>
    <row r="11" spans="1:5" ht="40.5" x14ac:dyDescent="0.15">
      <c r="A11" s="196" t="s">
        <v>225</v>
      </c>
      <c r="B11" s="196" t="s">
        <v>226</v>
      </c>
      <c r="C11" s="198" t="s">
        <v>51</v>
      </c>
      <c r="D11" s="199" t="s">
        <v>221</v>
      </c>
      <c r="E11" s="217"/>
    </row>
    <row r="12" spans="1:5" ht="27" x14ac:dyDescent="0.15">
      <c r="A12" s="196" t="s">
        <v>316</v>
      </c>
      <c r="B12" s="196" t="s">
        <v>317</v>
      </c>
      <c r="C12" s="198" t="s">
        <v>205</v>
      </c>
      <c r="D12" s="199" t="s">
        <v>210</v>
      </c>
      <c r="E12" s="217"/>
    </row>
    <row r="13" spans="1:5" ht="94.5" x14ac:dyDescent="0.15">
      <c r="A13" s="417" t="s">
        <v>318</v>
      </c>
      <c r="B13" s="190" t="s">
        <v>319</v>
      </c>
      <c r="C13" s="192" t="s">
        <v>205</v>
      </c>
      <c r="D13" s="193" t="s">
        <v>221</v>
      </c>
      <c r="E13" s="281"/>
    </row>
    <row r="14" spans="1:5" ht="27" x14ac:dyDescent="0.15">
      <c r="A14" s="418"/>
      <c r="B14" s="229" t="s">
        <v>320</v>
      </c>
      <c r="C14" s="230" t="s">
        <v>229</v>
      </c>
      <c r="D14" s="231" t="s">
        <v>221</v>
      </c>
      <c r="E14" s="282"/>
    </row>
    <row r="15" spans="1:5" ht="27" x14ac:dyDescent="0.15">
      <c r="A15" s="419"/>
      <c r="B15" s="283" t="s">
        <v>321</v>
      </c>
      <c r="C15" s="284" t="s">
        <v>229</v>
      </c>
      <c r="D15" s="285" t="s">
        <v>235</v>
      </c>
      <c r="E15" s="286"/>
    </row>
    <row r="16" spans="1:5" ht="27" x14ac:dyDescent="0.15">
      <c r="A16" s="417" t="s">
        <v>322</v>
      </c>
      <c r="B16" s="218" t="s">
        <v>232</v>
      </c>
      <c r="C16" s="192" t="s">
        <v>229</v>
      </c>
      <c r="D16" s="193" t="s">
        <v>221</v>
      </c>
      <c r="E16" s="281"/>
    </row>
    <row r="17" spans="1:5" ht="67.5" x14ac:dyDescent="0.15">
      <c r="A17" s="418"/>
      <c r="B17" s="220" t="s">
        <v>237</v>
      </c>
      <c r="C17" s="221" t="s">
        <v>229</v>
      </c>
      <c r="D17" s="228" t="s">
        <v>221</v>
      </c>
      <c r="E17" s="287"/>
    </row>
    <row r="18" spans="1:5" ht="27" x14ac:dyDescent="0.15">
      <c r="A18" s="418"/>
      <c r="B18" s="220" t="s">
        <v>234</v>
      </c>
      <c r="C18" s="221" t="s">
        <v>229</v>
      </c>
      <c r="D18" s="228" t="s">
        <v>235</v>
      </c>
      <c r="E18" s="287"/>
    </row>
    <row r="19" spans="1:5" ht="27" x14ac:dyDescent="0.15">
      <c r="A19" s="418"/>
      <c r="B19" s="220" t="s">
        <v>239</v>
      </c>
      <c r="C19" s="221" t="s">
        <v>229</v>
      </c>
      <c r="D19" s="228" t="s">
        <v>221</v>
      </c>
      <c r="E19" s="287"/>
    </row>
    <row r="20" spans="1:5" ht="27" x14ac:dyDescent="0.15">
      <c r="A20" s="419"/>
      <c r="B20" s="227" t="s">
        <v>240</v>
      </c>
      <c r="C20" s="242" t="s">
        <v>229</v>
      </c>
      <c r="D20" s="279" t="s">
        <v>235</v>
      </c>
      <c r="E20" s="288"/>
    </row>
    <row r="21" spans="1:5" x14ac:dyDescent="0.15">
      <c r="A21" s="417" t="s">
        <v>241</v>
      </c>
      <c r="B21" s="201" t="s">
        <v>323</v>
      </c>
      <c r="C21" s="202" t="s">
        <v>238</v>
      </c>
      <c r="D21" s="203" t="s">
        <v>221</v>
      </c>
      <c r="E21" s="204"/>
    </row>
    <row r="22" spans="1:5" x14ac:dyDescent="0.15">
      <c r="A22" s="418"/>
      <c r="B22" s="205" t="s">
        <v>243</v>
      </c>
      <c r="C22" s="221" t="s">
        <v>224</v>
      </c>
      <c r="D22" s="228" t="s">
        <v>244</v>
      </c>
      <c r="E22" s="223"/>
    </row>
    <row r="23" spans="1:5" x14ac:dyDescent="0.15">
      <c r="A23" s="418"/>
      <c r="B23" s="205" t="s">
        <v>245</v>
      </c>
      <c r="C23" s="221" t="s">
        <v>224</v>
      </c>
      <c r="D23" s="228" t="s">
        <v>246</v>
      </c>
      <c r="E23" s="223"/>
    </row>
    <row r="24" spans="1:5" x14ac:dyDescent="0.15">
      <c r="A24" s="418"/>
      <c r="B24" s="229" t="s">
        <v>324</v>
      </c>
      <c r="C24" s="230"/>
      <c r="D24" s="240"/>
      <c r="E24" s="232"/>
    </row>
    <row r="25" spans="1:5" ht="27" x14ac:dyDescent="0.15">
      <c r="A25" s="418"/>
      <c r="B25" s="233" t="s">
        <v>344</v>
      </c>
      <c r="C25" s="234" t="s">
        <v>224</v>
      </c>
      <c r="D25" s="289" t="s">
        <v>221</v>
      </c>
      <c r="E25" s="236"/>
    </row>
    <row r="26" spans="1:5" ht="40.5" x14ac:dyDescent="0.15">
      <c r="A26" s="419"/>
      <c r="B26" s="290" t="s">
        <v>325</v>
      </c>
      <c r="C26" s="242" t="s">
        <v>224</v>
      </c>
      <c r="D26" s="291" t="s">
        <v>221</v>
      </c>
      <c r="E26" s="292"/>
    </row>
    <row r="27" spans="1:5" x14ac:dyDescent="0.15">
      <c r="A27" s="417" t="s">
        <v>251</v>
      </c>
      <c r="B27" s="201" t="s">
        <v>323</v>
      </c>
      <c r="C27" s="202" t="s">
        <v>224</v>
      </c>
      <c r="D27" s="203" t="s">
        <v>221</v>
      </c>
      <c r="E27" s="204"/>
    </row>
    <row r="28" spans="1:5" x14ac:dyDescent="0.15">
      <c r="A28" s="418"/>
      <c r="B28" s="205" t="s">
        <v>243</v>
      </c>
      <c r="C28" s="221" t="s">
        <v>229</v>
      </c>
      <c r="D28" s="228" t="s">
        <v>244</v>
      </c>
      <c r="E28" s="223"/>
    </row>
    <row r="29" spans="1:5" x14ac:dyDescent="0.15">
      <c r="A29" s="418"/>
      <c r="B29" s="205" t="s">
        <v>245</v>
      </c>
      <c r="C29" s="221" t="s">
        <v>224</v>
      </c>
      <c r="D29" s="228" t="s">
        <v>246</v>
      </c>
      <c r="E29" s="223"/>
    </row>
    <row r="30" spans="1:5" ht="40.5" x14ac:dyDescent="0.15">
      <c r="A30" s="419"/>
      <c r="B30" s="209" t="s">
        <v>345</v>
      </c>
      <c r="C30" s="210" t="s">
        <v>224</v>
      </c>
      <c r="D30" s="211" t="s">
        <v>221</v>
      </c>
      <c r="E30" s="212"/>
    </row>
    <row r="31" spans="1:5" x14ac:dyDescent="0.15">
      <c r="A31" s="417" t="s">
        <v>256</v>
      </c>
      <c r="B31" s="201" t="s">
        <v>323</v>
      </c>
      <c r="C31" s="202" t="s">
        <v>224</v>
      </c>
      <c r="D31" s="203" t="s">
        <v>221</v>
      </c>
      <c r="E31" s="194"/>
    </row>
    <row r="32" spans="1:5" x14ac:dyDescent="0.15">
      <c r="A32" s="418"/>
      <c r="B32" s="205" t="s">
        <v>243</v>
      </c>
      <c r="C32" s="221" t="s">
        <v>229</v>
      </c>
      <c r="D32" s="228" t="s">
        <v>244</v>
      </c>
      <c r="E32" s="223"/>
    </row>
    <row r="33" spans="1:5" x14ac:dyDescent="0.15">
      <c r="A33" s="418"/>
      <c r="B33" s="205" t="s">
        <v>245</v>
      </c>
      <c r="C33" s="221" t="s">
        <v>224</v>
      </c>
      <c r="D33" s="228" t="s">
        <v>246</v>
      </c>
      <c r="E33" s="223"/>
    </row>
    <row r="34" spans="1:5" x14ac:dyDescent="0.15">
      <c r="A34" s="418"/>
      <c r="B34" s="229" t="s">
        <v>324</v>
      </c>
      <c r="C34" s="230"/>
      <c r="D34" s="231"/>
      <c r="E34" s="236"/>
    </row>
    <row r="35" spans="1:5" ht="40.5" x14ac:dyDescent="0.15">
      <c r="A35" s="418"/>
      <c r="B35" s="233" t="s">
        <v>326</v>
      </c>
      <c r="C35" s="234" t="s">
        <v>224</v>
      </c>
      <c r="D35" s="235" t="s">
        <v>221</v>
      </c>
      <c r="E35" s="236"/>
    </row>
    <row r="36" spans="1:5" ht="27" x14ac:dyDescent="0.15">
      <c r="A36" s="419"/>
      <c r="B36" s="290" t="s">
        <v>327</v>
      </c>
      <c r="C36" s="242" t="s">
        <v>229</v>
      </c>
      <c r="D36" s="291" t="s">
        <v>221</v>
      </c>
      <c r="E36" s="292"/>
    </row>
    <row r="37" spans="1:5" x14ac:dyDescent="0.15">
      <c r="A37" s="417" t="s">
        <v>262</v>
      </c>
      <c r="B37" s="243" t="s">
        <v>263</v>
      </c>
      <c r="C37" s="244" t="s">
        <v>229</v>
      </c>
      <c r="D37" s="245" t="s">
        <v>210</v>
      </c>
      <c r="E37" s="204" t="s">
        <v>264</v>
      </c>
    </row>
    <row r="38" spans="1:5" x14ac:dyDescent="0.15">
      <c r="A38" s="418"/>
      <c r="B38" s="246" t="s">
        <v>328</v>
      </c>
      <c r="C38" s="247" t="s">
        <v>229</v>
      </c>
      <c r="D38" s="226" t="s">
        <v>266</v>
      </c>
      <c r="E38" s="208" t="s">
        <v>264</v>
      </c>
    </row>
    <row r="39" spans="1:5" x14ac:dyDescent="0.15">
      <c r="A39" s="418"/>
      <c r="B39" s="246" t="s">
        <v>267</v>
      </c>
      <c r="C39" s="247" t="s">
        <v>229</v>
      </c>
      <c r="D39" s="226" t="s">
        <v>210</v>
      </c>
      <c r="E39" s="223"/>
    </row>
    <row r="40" spans="1:5" x14ac:dyDescent="0.15">
      <c r="A40" s="418"/>
      <c r="B40" s="246" t="s">
        <v>268</v>
      </c>
      <c r="C40" s="247" t="s">
        <v>229</v>
      </c>
      <c r="D40" s="226" t="s">
        <v>210</v>
      </c>
      <c r="E40" s="223" t="s">
        <v>269</v>
      </c>
    </row>
    <row r="41" spans="1:5" x14ac:dyDescent="0.15">
      <c r="A41" s="418"/>
      <c r="B41" s="246" t="s">
        <v>270</v>
      </c>
      <c r="C41" s="247" t="s">
        <v>229</v>
      </c>
      <c r="D41" s="226" t="s">
        <v>271</v>
      </c>
      <c r="E41" s="223"/>
    </row>
    <row r="42" spans="1:5" x14ac:dyDescent="0.15">
      <c r="A42" s="418"/>
      <c r="B42" s="246" t="s">
        <v>272</v>
      </c>
      <c r="C42" s="247" t="s">
        <v>229</v>
      </c>
      <c r="D42" s="226" t="s">
        <v>273</v>
      </c>
      <c r="E42" s="223"/>
    </row>
    <row r="43" spans="1:5" x14ac:dyDescent="0.15">
      <c r="A43" s="418"/>
      <c r="B43" s="229" t="s">
        <v>329</v>
      </c>
      <c r="C43" s="249" t="s">
        <v>229</v>
      </c>
      <c r="D43" s="240"/>
      <c r="E43" s="232"/>
    </row>
    <row r="44" spans="1:5" ht="27" x14ac:dyDescent="0.15">
      <c r="A44" s="418"/>
      <c r="B44" s="233" t="s">
        <v>275</v>
      </c>
      <c r="C44" s="250" t="s">
        <v>229</v>
      </c>
      <c r="D44" s="235" t="s">
        <v>210</v>
      </c>
      <c r="E44" s="236"/>
    </row>
    <row r="45" spans="1:5" ht="27" x14ac:dyDescent="0.15">
      <c r="A45" s="418"/>
      <c r="B45" s="239" t="s">
        <v>276</v>
      </c>
      <c r="C45" s="250" t="s">
        <v>229</v>
      </c>
      <c r="D45" s="235" t="s">
        <v>210</v>
      </c>
      <c r="E45" s="236" t="s">
        <v>277</v>
      </c>
    </row>
    <row r="46" spans="1:5" s="253" customFormat="1" ht="40.5" x14ac:dyDescent="0.15">
      <c r="A46" s="418"/>
      <c r="B46" s="237" t="s">
        <v>330</v>
      </c>
      <c r="C46" s="251" t="s">
        <v>51</v>
      </c>
      <c r="D46" s="235" t="s">
        <v>52</v>
      </c>
      <c r="E46" s="208"/>
    </row>
    <row r="47" spans="1:5" ht="27" x14ac:dyDescent="0.15">
      <c r="A47" s="419"/>
      <c r="B47" s="293" t="s">
        <v>331</v>
      </c>
      <c r="C47" s="255" t="s">
        <v>229</v>
      </c>
      <c r="D47" s="238" t="s">
        <v>210</v>
      </c>
      <c r="E47" s="212"/>
    </row>
    <row r="48" spans="1:5" x14ac:dyDescent="0.15">
      <c r="A48" s="417" t="s">
        <v>280</v>
      </c>
      <c r="B48" s="243" t="s">
        <v>263</v>
      </c>
      <c r="C48" s="244" t="s">
        <v>229</v>
      </c>
      <c r="D48" s="245" t="s">
        <v>266</v>
      </c>
      <c r="E48" s="204" t="s">
        <v>264</v>
      </c>
    </row>
    <row r="49" spans="1:5" x14ac:dyDescent="0.15">
      <c r="A49" s="418"/>
      <c r="B49" s="246" t="s">
        <v>328</v>
      </c>
      <c r="C49" s="247" t="s">
        <v>229</v>
      </c>
      <c r="D49" s="226" t="s">
        <v>266</v>
      </c>
      <c r="E49" s="208" t="s">
        <v>264</v>
      </c>
    </row>
    <row r="50" spans="1:5" x14ac:dyDescent="0.15">
      <c r="A50" s="418"/>
      <c r="B50" s="246" t="s">
        <v>267</v>
      </c>
      <c r="C50" s="247" t="s">
        <v>229</v>
      </c>
      <c r="D50" s="226" t="s">
        <v>266</v>
      </c>
      <c r="E50" s="223"/>
    </row>
    <row r="51" spans="1:5" x14ac:dyDescent="0.15">
      <c r="A51" s="418"/>
      <c r="B51" s="246" t="s">
        <v>268</v>
      </c>
      <c r="C51" s="247" t="s">
        <v>229</v>
      </c>
      <c r="D51" s="226" t="s">
        <v>210</v>
      </c>
      <c r="E51" s="223" t="s">
        <v>269</v>
      </c>
    </row>
    <row r="52" spans="1:5" x14ac:dyDescent="0.15">
      <c r="A52" s="418"/>
      <c r="B52" s="246" t="s">
        <v>270</v>
      </c>
      <c r="C52" s="247" t="s">
        <v>224</v>
      </c>
      <c r="D52" s="226" t="s">
        <v>271</v>
      </c>
      <c r="E52" s="223"/>
    </row>
    <row r="53" spans="1:5" x14ac:dyDescent="0.15">
      <c r="A53" s="418"/>
      <c r="B53" s="246" t="s">
        <v>272</v>
      </c>
      <c r="C53" s="247" t="s">
        <v>224</v>
      </c>
      <c r="D53" s="226" t="s">
        <v>273</v>
      </c>
      <c r="E53" s="223"/>
    </row>
    <row r="54" spans="1:5" x14ac:dyDescent="0.15">
      <c r="A54" s="418"/>
      <c r="B54" s="257" t="s">
        <v>281</v>
      </c>
      <c r="C54" s="249" t="s">
        <v>224</v>
      </c>
      <c r="D54" s="240"/>
      <c r="E54" s="236"/>
    </row>
    <row r="55" spans="1:5" ht="27" x14ac:dyDescent="0.15">
      <c r="A55" s="418"/>
      <c r="B55" s="233" t="s">
        <v>275</v>
      </c>
      <c r="C55" s="250" t="s">
        <v>224</v>
      </c>
      <c r="D55" s="235" t="s">
        <v>210</v>
      </c>
      <c r="E55" s="236"/>
    </row>
    <row r="56" spans="1:5" ht="27" x14ac:dyDescent="0.15">
      <c r="A56" s="418"/>
      <c r="B56" s="237" t="s">
        <v>276</v>
      </c>
      <c r="C56" s="252" t="s">
        <v>224</v>
      </c>
      <c r="D56" s="260" t="s">
        <v>210</v>
      </c>
      <c r="E56" s="208" t="s">
        <v>277</v>
      </c>
    </row>
    <row r="57" spans="1:5" ht="27" x14ac:dyDescent="0.15">
      <c r="A57" s="419"/>
      <c r="B57" s="293" t="s">
        <v>331</v>
      </c>
      <c r="C57" s="255" t="s">
        <v>224</v>
      </c>
      <c r="D57" s="238" t="s">
        <v>210</v>
      </c>
      <c r="E57" s="212"/>
    </row>
    <row r="58" spans="1:5" x14ac:dyDescent="0.15">
      <c r="A58" s="417" t="s">
        <v>282</v>
      </c>
      <c r="B58" s="243" t="s">
        <v>263</v>
      </c>
      <c r="C58" s="244" t="s">
        <v>224</v>
      </c>
      <c r="D58" s="245" t="s">
        <v>210</v>
      </c>
      <c r="E58" s="204" t="s">
        <v>264</v>
      </c>
    </row>
    <row r="59" spans="1:5" x14ac:dyDescent="0.15">
      <c r="A59" s="418"/>
      <c r="B59" s="246" t="s">
        <v>328</v>
      </c>
      <c r="C59" s="247" t="s">
        <v>224</v>
      </c>
      <c r="D59" s="226" t="s">
        <v>210</v>
      </c>
      <c r="E59" s="208" t="s">
        <v>264</v>
      </c>
    </row>
    <row r="60" spans="1:5" x14ac:dyDescent="0.15">
      <c r="A60" s="418"/>
      <c r="B60" s="246" t="s">
        <v>267</v>
      </c>
      <c r="C60" s="247" t="s">
        <v>224</v>
      </c>
      <c r="D60" s="226" t="s">
        <v>210</v>
      </c>
      <c r="E60" s="223"/>
    </row>
    <row r="61" spans="1:5" x14ac:dyDescent="0.15">
      <c r="A61" s="418"/>
      <c r="B61" s="246" t="s">
        <v>268</v>
      </c>
      <c r="C61" s="247" t="s">
        <v>224</v>
      </c>
      <c r="D61" s="226" t="s">
        <v>210</v>
      </c>
      <c r="E61" s="223" t="s">
        <v>269</v>
      </c>
    </row>
    <row r="62" spans="1:5" x14ac:dyDescent="0.15">
      <c r="A62" s="418"/>
      <c r="B62" s="246" t="s">
        <v>270</v>
      </c>
      <c r="C62" s="247" t="s">
        <v>224</v>
      </c>
      <c r="D62" s="226" t="s">
        <v>271</v>
      </c>
      <c r="E62" s="223"/>
    </row>
    <row r="63" spans="1:5" x14ac:dyDescent="0.15">
      <c r="A63" s="418"/>
      <c r="B63" s="246" t="s">
        <v>272</v>
      </c>
      <c r="C63" s="247" t="s">
        <v>224</v>
      </c>
      <c r="D63" s="226" t="s">
        <v>273</v>
      </c>
      <c r="E63" s="223"/>
    </row>
    <row r="64" spans="1:5" x14ac:dyDescent="0.15">
      <c r="A64" s="418"/>
      <c r="B64" s="229" t="s">
        <v>283</v>
      </c>
      <c r="C64" s="249"/>
      <c r="D64" s="240"/>
      <c r="E64" s="232"/>
    </row>
    <row r="65" spans="1:5" ht="27" x14ac:dyDescent="0.15">
      <c r="A65" s="418"/>
      <c r="B65" s="239" t="s">
        <v>275</v>
      </c>
      <c r="C65" s="250" t="s">
        <v>224</v>
      </c>
      <c r="D65" s="235" t="s">
        <v>210</v>
      </c>
      <c r="E65" s="236"/>
    </row>
    <row r="66" spans="1:5" ht="27" x14ac:dyDescent="0.15">
      <c r="A66" s="418"/>
      <c r="B66" s="237" t="s">
        <v>276</v>
      </c>
      <c r="C66" s="252" t="s">
        <v>224</v>
      </c>
      <c r="D66" s="260" t="s">
        <v>210</v>
      </c>
      <c r="E66" s="208" t="s">
        <v>277</v>
      </c>
    </row>
    <row r="67" spans="1:5" ht="27" x14ac:dyDescent="0.15">
      <c r="A67" s="419"/>
      <c r="B67" s="293" t="s">
        <v>331</v>
      </c>
      <c r="C67" s="255" t="s">
        <v>224</v>
      </c>
      <c r="D67" s="238" t="s">
        <v>210</v>
      </c>
      <c r="E67" s="212"/>
    </row>
    <row r="68" spans="1:5" ht="40.5" x14ac:dyDescent="0.15">
      <c r="A68" s="417" t="s">
        <v>332</v>
      </c>
      <c r="B68" s="261" t="s">
        <v>333</v>
      </c>
      <c r="C68" s="266" t="s">
        <v>224</v>
      </c>
      <c r="D68" s="263" t="s">
        <v>210</v>
      </c>
      <c r="E68" s="194" t="s">
        <v>288</v>
      </c>
    </row>
    <row r="69" spans="1:5" ht="40.5" x14ac:dyDescent="0.15">
      <c r="A69" s="418"/>
      <c r="B69" s="233" t="s">
        <v>334</v>
      </c>
      <c r="C69" s="250"/>
      <c r="D69" s="235"/>
      <c r="E69" s="236"/>
    </row>
    <row r="70" spans="1:5" ht="40.5" x14ac:dyDescent="0.15">
      <c r="A70" s="418"/>
      <c r="B70" s="233" t="s">
        <v>335</v>
      </c>
      <c r="C70" s="250"/>
      <c r="D70" s="235"/>
      <c r="E70" s="236"/>
    </row>
    <row r="71" spans="1:5" ht="67.5" x14ac:dyDescent="0.15">
      <c r="A71" s="418"/>
      <c r="B71" s="233" t="s">
        <v>336</v>
      </c>
      <c r="C71" s="250"/>
      <c r="D71" s="235"/>
      <c r="E71" s="236"/>
    </row>
    <row r="72" spans="1:5" ht="27" x14ac:dyDescent="0.15">
      <c r="A72" s="418"/>
      <c r="B72" s="258" t="s">
        <v>337</v>
      </c>
      <c r="C72" s="252"/>
      <c r="D72" s="260"/>
      <c r="E72" s="208"/>
    </row>
    <row r="73" spans="1:5" x14ac:dyDescent="0.15">
      <c r="A73" s="418"/>
      <c r="B73" s="246" t="s">
        <v>293</v>
      </c>
      <c r="C73" s="247" t="s">
        <v>224</v>
      </c>
      <c r="D73" s="226" t="s">
        <v>210</v>
      </c>
      <c r="E73" s="208" t="s">
        <v>288</v>
      </c>
    </row>
    <row r="74" spans="1:5" x14ac:dyDescent="0.15">
      <c r="A74" s="418"/>
      <c r="B74" s="246" t="s">
        <v>267</v>
      </c>
      <c r="C74" s="247" t="s">
        <v>224</v>
      </c>
      <c r="D74" s="226" t="s">
        <v>210</v>
      </c>
      <c r="E74" s="223"/>
    </row>
    <row r="75" spans="1:5" x14ac:dyDescent="0.15">
      <c r="A75" s="418"/>
      <c r="B75" s="246" t="s">
        <v>295</v>
      </c>
      <c r="C75" s="247" t="s">
        <v>224</v>
      </c>
      <c r="D75" s="226" t="s">
        <v>210</v>
      </c>
      <c r="E75" s="223" t="s">
        <v>269</v>
      </c>
    </row>
    <row r="76" spans="1:5" x14ac:dyDescent="0.15">
      <c r="A76" s="418"/>
      <c r="B76" s="246" t="s">
        <v>338</v>
      </c>
      <c r="C76" s="247" t="s">
        <v>224</v>
      </c>
      <c r="D76" s="226" t="s">
        <v>210</v>
      </c>
      <c r="E76" s="223"/>
    </row>
    <row r="77" spans="1:5" ht="27" x14ac:dyDescent="0.15">
      <c r="A77" s="418"/>
      <c r="B77" s="246" t="s">
        <v>297</v>
      </c>
      <c r="C77" s="247" t="s">
        <v>224</v>
      </c>
      <c r="D77" s="226" t="s">
        <v>210</v>
      </c>
      <c r="E77" s="223"/>
    </row>
    <row r="78" spans="1:5" ht="27" x14ac:dyDescent="0.15">
      <c r="A78" s="418"/>
      <c r="B78" s="246" t="s">
        <v>298</v>
      </c>
      <c r="C78" s="247" t="s">
        <v>224</v>
      </c>
      <c r="D78" s="226" t="s">
        <v>210</v>
      </c>
      <c r="E78" s="223"/>
    </row>
    <row r="79" spans="1:5" ht="27" x14ac:dyDescent="0.15">
      <c r="A79" s="419"/>
      <c r="B79" s="293" t="s">
        <v>299</v>
      </c>
      <c r="C79" s="255" t="s">
        <v>224</v>
      </c>
      <c r="D79" s="238" t="s">
        <v>210</v>
      </c>
      <c r="E79" s="212"/>
    </row>
    <row r="80" spans="1:5" ht="40.5" x14ac:dyDescent="0.15">
      <c r="A80" s="417" t="s">
        <v>339</v>
      </c>
      <c r="B80" s="190" t="s">
        <v>333</v>
      </c>
      <c r="C80" s="262" t="s">
        <v>224</v>
      </c>
      <c r="D80" s="263" t="s">
        <v>210</v>
      </c>
      <c r="E80" s="194" t="s">
        <v>288</v>
      </c>
    </row>
    <row r="81" spans="1:5" ht="40.5" x14ac:dyDescent="0.15">
      <c r="A81" s="418"/>
      <c r="B81" s="233" t="s">
        <v>334</v>
      </c>
      <c r="C81" s="251"/>
      <c r="D81" s="235"/>
      <c r="E81" s="236"/>
    </row>
    <row r="82" spans="1:5" ht="40.5" x14ac:dyDescent="0.15">
      <c r="A82" s="418"/>
      <c r="B82" s="239" t="s">
        <v>335</v>
      </c>
      <c r="C82" s="250"/>
      <c r="D82" s="235"/>
      <c r="E82" s="236"/>
    </row>
    <row r="83" spans="1:5" ht="67.5" x14ac:dyDescent="0.15">
      <c r="A83" s="418"/>
      <c r="B83" s="233" t="s">
        <v>336</v>
      </c>
      <c r="C83" s="250"/>
      <c r="D83" s="235"/>
      <c r="E83" s="236"/>
    </row>
    <row r="84" spans="1:5" ht="27" x14ac:dyDescent="0.15">
      <c r="A84" s="418"/>
      <c r="B84" s="237" t="s">
        <v>340</v>
      </c>
      <c r="C84" s="259"/>
      <c r="D84" s="260"/>
      <c r="E84" s="208"/>
    </row>
    <row r="85" spans="1:5" x14ac:dyDescent="0.15">
      <c r="A85" s="418"/>
      <c r="B85" s="246" t="s">
        <v>293</v>
      </c>
      <c r="C85" s="247" t="s">
        <v>224</v>
      </c>
      <c r="D85" s="226" t="s">
        <v>210</v>
      </c>
      <c r="E85" s="208" t="s">
        <v>288</v>
      </c>
    </row>
    <row r="86" spans="1:5" x14ac:dyDescent="0.15">
      <c r="A86" s="418"/>
      <c r="B86" s="246" t="s">
        <v>267</v>
      </c>
      <c r="C86" s="247" t="s">
        <v>224</v>
      </c>
      <c r="D86" s="226" t="s">
        <v>210</v>
      </c>
      <c r="E86" s="223"/>
    </row>
    <row r="87" spans="1:5" x14ac:dyDescent="0.15">
      <c r="A87" s="418"/>
      <c r="B87" s="246" t="s">
        <v>295</v>
      </c>
      <c r="C87" s="247" t="s">
        <v>224</v>
      </c>
      <c r="D87" s="226" t="s">
        <v>210</v>
      </c>
      <c r="E87" s="223" t="s">
        <v>269</v>
      </c>
    </row>
    <row r="88" spans="1:5" ht="27" x14ac:dyDescent="0.15">
      <c r="A88" s="418"/>
      <c r="B88" s="246" t="s">
        <v>301</v>
      </c>
      <c r="C88" s="247" t="s">
        <v>224</v>
      </c>
      <c r="D88" s="226" t="s">
        <v>210</v>
      </c>
      <c r="E88" s="223"/>
    </row>
    <row r="89" spans="1:5" ht="27" x14ac:dyDescent="0.15">
      <c r="A89" s="418"/>
      <c r="B89" s="246" t="s">
        <v>302</v>
      </c>
      <c r="C89" s="247" t="s">
        <v>224</v>
      </c>
      <c r="D89" s="226" t="s">
        <v>210</v>
      </c>
      <c r="E89" s="223"/>
    </row>
    <row r="90" spans="1:5" ht="27" x14ac:dyDescent="0.15">
      <c r="A90" s="418"/>
      <c r="B90" s="293" t="s">
        <v>303</v>
      </c>
      <c r="C90" s="255" t="s">
        <v>224</v>
      </c>
      <c r="D90" s="238" t="s">
        <v>210</v>
      </c>
      <c r="E90" s="212"/>
    </row>
    <row r="91" spans="1:5" ht="27" x14ac:dyDescent="0.15">
      <c r="A91" s="417" t="s">
        <v>304</v>
      </c>
      <c r="B91" s="267" t="s">
        <v>305</v>
      </c>
      <c r="C91" s="244" t="s">
        <v>51</v>
      </c>
      <c r="D91" s="268" t="s">
        <v>52</v>
      </c>
      <c r="E91" s="204" t="s">
        <v>306</v>
      </c>
    </row>
    <row r="92" spans="1:5" ht="27" x14ac:dyDescent="0.15">
      <c r="A92" s="419"/>
      <c r="B92" s="254" t="s">
        <v>307</v>
      </c>
      <c r="C92" s="255" t="s">
        <v>51</v>
      </c>
      <c r="D92" s="256" t="s">
        <v>52</v>
      </c>
      <c r="E92" s="212"/>
    </row>
  </sheetData>
  <mergeCells count="14">
    <mergeCell ref="C3:D3"/>
    <mergeCell ref="A1:E1"/>
    <mergeCell ref="A6:A8"/>
    <mergeCell ref="A13:A15"/>
    <mergeCell ref="A16:A20"/>
    <mergeCell ref="A58:A67"/>
    <mergeCell ref="A68:A79"/>
    <mergeCell ref="A80:A90"/>
    <mergeCell ref="A91:A92"/>
    <mergeCell ref="A21:A26"/>
    <mergeCell ref="A27:A30"/>
    <mergeCell ref="A31:A36"/>
    <mergeCell ref="A37:A47"/>
    <mergeCell ref="A48:A57"/>
  </mergeCells>
  <phoneticPr fontId="7"/>
  <printOptions horizontalCentered="1"/>
  <pageMargins left="0.59055118110236227" right="0.59055118110236227" top="0.59055118110236227" bottom="0.78740157480314965" header="0.39370078740157483" footer="0.59055118110236227"/>
  <pageSetup paperSize="9" scale="96" orientation="landscape"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事前提出資料について</vt:lpstr>
      <vt:lpstr>訪問入浴介護状況表</vt:lpstr>
      <vt:lpstr>【記載例】訪問入浴介護</vt:lpstr>
      <vt:lpstr>訪問入浴介護（100名）</vt:lpstr>
      <vt:lpstr>訪問入浴介護（１枚版）</vt:lpstr>
      <vt:lpstr>記入方法</vt:lpstr>
      <vt:lpstr>プルダウン・リスト</vt:lpstr>
      <vt:lpstr>各種加算等自己点検シート</vt:lpstr>
      <vt:lpstr>各種加算等自己点検シート（予防）</vt:lpstr>
      <vt:lpstr>運営指導出席者名簿</vt:lpstr>
      <vt:lpstr>【記載例】訪問入浴介護!Print_Area</vt:lpstr>
      <vt:lpstr>運営指導出席者名簿!Print_Area</vt:lpstr>
      <vt:lpstr>記入方法!Print_Area</vt:lpstr>
      <vt:lpstr>事前提出資料について!Print_Area</vt:lpstr>
      <vt:lpstr>'訪問入浴介護（100名）'!Print_Area</vt:lpstr>
      <vt:lpstr>'訪問入浴介護（１枚版）'!Print_Area</vt:lpstr>
      <vt:lpstr>訪問入浴介護状況表!Print_Area</vt:lpstr>
      <vt:lpstr>【記載例】訪問入浴介護!Print_Titles</vt:lpstr>
      <vt:lpstr>各種加算等自己点検シート!Print_Titles</vt:lpstr>
      <vt:lpstr>'各種加算等自己点検シート（予防）'!Print_Titles</vt:lpstr>
      <vt:lpstr>'訪問入浴介護（100名）'!Print_Titles</vt:lpstr>
      <vt:lpstr>'訪問入浴介護（１枚版）'!Print_Titles</vt:lpstr>
      <vt:lpstr>介護職員</vt:lpstr>
      <vt:lpstr>看護職員</vt:lpstr>
      <vt:lpstr>管理者</vt:lpstr>
      <vt:lpstr>職種</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石崎 真康</cp:lastModifiedBy>
  <cp:lastPrinted>2023-05-25T08:10:15Z</cp:lastPrinted>
  <dcterms:created xsi:type="dcterms:W3CDTF">2001-06-19T09:15:07Z</dcterms:created>
  <dcterms:modified xsi:type="dcterms:W3CDTF">2023-12-20T02:57:08Z</dcterms:modified>
</cp:coreProperties>
</file>